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Товчоо" sheetId="1" r:id="rId1"/>
    <sheet name="цалин" sheetId="2" r:id="rId2"/>
    <sheet name="унаа хоол" sheetId="7" r:id="rId3"/>
    <sheet name="задаргаа" sheetId="4" r:id="rId4"/>
  </sheets>
  <calcPr calcId="144525"/>
</workbook>
</file>

<file path=xl/calcChain.xml><?xml version="1.0" encoding="utf-8"?>
<calcChain xmlns="http://schemas.openxmlformats.org/spreadsheetml/2006/main">
  <c r="E25" i="1" l="1"/>
  <c r="F25" i="1"/>
  <c r="G25" i="1"/>
  <c r="H25" i="1"/>
  <c r="D25" i="1"/>
  <c r="G52" i="1"/>
  <c r="H52" i="1"/>
  <c r="F53" i="1"/>
  <c r="F52" i="1" s="1"/>
  <c r="E13" i="1" l="1"/>
  <c r="F13" i="1"/>
  <c r="G13" i="1"/>
  <c r="H13" i="1"/>
  <c r="D19" i="1"/>
  <c r="D13" i="1"/>
  <c r="H23" i="1" l="1"/>
  <c r="H22" i="1"/>
  <c r="H21" i="1"/>
  <c r="H20" i="1"/>
  <c r="H24" i="1"/>
  <c r="F24" i="1"/>
  <c r="F21" i="1"/>
  <c r="F23" i="1"/>
  <c r="G24" i="1"/>
  <c r="G23" i="1"/>
  <c r="G22" i="1"/>
  <c r="G21" i="1"/>
  <c r="G20" i="1"/>
  <c r="G8" i="7"/>
  <c r="G9" i="7"/>
  <c r="G10" i="7"/>
  <c r="G11" i="7"/>
  <c r="G12" i="7"/>
  <c r="G13" i="7"/>
  <c r="G14" i="7"/>
  <c r="G7" i="7"/>
  <c r="G26" i="7" s="1"/>
  <c r="F154" i="4"/>
  <c r="E22" i="1"/>
  <c r="E21" i="1"/>
  <c r="E20" i="1"/>
  <c r="F22" i="1"/>
  <c r="F20" i="1"/>
  <c r="G10" i="2"/>
  <c r="H10" i="2" s="1"/>
  <c r="F29" i="2"/>
  <c r="E29" i="2"/>
  <c r="G12" i="2"/>
  <c r="H12" i="2" s="1"/>
  <c r="G7" i="2"/>
  <c r="G6" i="2"/>
  <c r="H6" i="2" s="1"/>
  <c r="G5" i="2"/>
  <c r="H5" i="2" s="1"/>
  <c r="H7" i="2"/>
  <c r="G9" i="2"/>
  <c r="H9" i="2" s="1"/>
  <c r="G11" i="2"/>
  <c r="H11" i="2" s="1"/>
  <c r="G8" i="2"/>
  <c r="H8" i="2" s="1"/>
  <c r="F26" i="7"/>
  <c r="E26" i="7"/>
  <c r="G19" i="1" l="1"/>
  <c r="G18" i="1" s="1"/>
  <c r="G12" i="1" s="1"/>
  <c r="G11" i="1" s="1"/>
  <c r="G10" i="1" s="1"/>
  <c r="G9" i="1" s="1"/>
  <c r="G56" i="1" s="1"/>
  <c r="G59" i="1" s="1"/>
  <c r="E19" i="1"/>
  <c r="H19" i="1"/>
  <c r="H18" i="1" s="1"/>
  <c r="F19" i="1"/>
  <c r="F18" i="1" s="1"/>
  <c r="F12" i="1" s="1"/>
  <c r="F11" i="1" s="1"/>
  <c r="F10" i="1" s="1"/>
  <c r="F9" i="1" s="1"/>
  <c r="F56" i="1" s="1"/>
  <c r="F59" i="1" s="1"/>
  <c r="H29" i="2"/>
  <c r="G29" i="2"/>
  <c r="D18" i="1"/>
  <c r="D12" i="1" s="1"/>
  <c r="D11" i="1" s="1"/>
  <c r="D10" i="1" s="1"/>
  <c r="D9" i="1" s="1"/>
  <c r="D56" i="1" s="1"/>
  <c r="D59" i="1" s="1"/>
  <c r="H12" i="1" l="1"/>
  <c r="H11" i="1" s="1"/>
  <c r="H10" i="1" s="1"/>
  <c r="H9" i="1" s="1"/>
  <c r="H56" i="1" s="1"/>
  <c r="H59" i="1" s="1"/>
  <c r="E10" i="1"/>
  <c r="E9" i="1"/>
  <c r="E56" i="1"/>
  <c r="E59" i="1"/>
  <c r="E24" i="1"/>
  <c r="E18" i="1"/>
  <c r="E12" i="1"/>
  <c r="E11" i="1"/>
</calcChain>
</file>

<file path=xl/comments1.xml><?xml version="1.0" encoding="utf-8"?>
<comments xmlns="http://schemas.openxmlformats.org/spreadsheetml/2006/main">
  <authors>
    <author>Author</author>
  </authors>
  <commentList>
    <comment ref="B102" authorId="0">
      <text>
        <r>
          <rPr>
            <b/>
            <sz val="8"/>
            <color indexed="81"/>
            <rFont val="Tahoma"/>
            <family val="2"/>
          </rPr>
          <t>цэвэрлэгээний материалын зардал орно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хоолны хөнгөлөлт орох эсэхийг тодруулах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<sst xmlns="http://schemas.openxmlformats.org/spreadsheetml/2006/main" count="296" uniqueCount="247">
  <si>
    <t xml:space="preserve">     I.  НИЙТ ЗАРЛАГА ба ЦЭВЭР ЗЭЭЛИЙН ДҮН</t>
  </si>
  <si>
    <t xml:space="preserve">    II.  НИЙТ ЗАРЛАГЫН ДҮН</t>
  </si>
  <si>
    <t xml:space="preserve">       IV. УРСГАЛ ЗАРДЛЫН ДҮН</t>
  </si>
  <si>
    <t xml:space="preserve">          Бараа, үйлчилгээний зардал</t>
  </si>
  <si>
    <t xml:space="preserve">             Цалин, хєлс болон нэмэгдэл урамшил</t>
  </si>
  <si>
    <t xml:space="preserve">                Үндсэн цалин</t>
  </si>
  <si>
    <t xml:space="preserve">                Гэрээт ажлын цалин</t>
  </si>
  <si>
    <t xml:space="preserve">                Унаа, хоолны хєнгєлєлт</t>
  </si>
  <si>
    <t xml:space="preserve">             Ажил олгогчоос нийгмийн даатгалд тєлєх шимтгэл</t>
  </si>
  <si>
    <t xml:space="preserve">                Тэтгэвэp, тэтгэмжийн даатгалын шимтгэл</t>
  </si>
  <si>
    <t xml:space="preserve">                   Тэтгэврийн даатгал</t>
  </si>
  <si>
    <t xml:space="preserve">                   Тэтгэмжийн даатгал</t>
  </si>
  <si>
    <t xml:space="preserve">                   ҮОМШ євчний даатгал</t>
  </si>
  <si>
    <t xml:space="preserve">                   Ажилгүйдлийн даатгал</t>
  </si>
  <si>
    <t xml:space="preserve">                   Байгууллага тєлєх ЭМД-лын хуpаамж</t>
  </si>
  <si>
    <t xml:space="preserve">             Бараа, үйлчилгээний бусад зардал</t>
  </si>
  <si>
    <t xml:space="preserve">                Бичиг хэрэг</t>
  </si>
  <si>
    <t xml:space="preserve">                Гэрэл цахилгаан</t>
  </si>
  <si>
    <t xml:space="preserve">                Түлш, халаалт</t>
  </si>
  <si>
    <t xml:space="preserve">                Тээвэр (шатахуун)</t>
  </si>
  <si>
    <t xml:space="preserve">                Шуудан, холбоо</t>
  </si>
  <si>
    <t xml:space="preserve">                Цэвэр, бохир ус</t>
  </si>
  <si>
    <t xml:space="preserve">                Дотоод албан томилолт</t>
  </si>
  <si>
    <t xml:space="preserve">                Гадаад томилолт (аpга хэмжээ)</t>
  </si>
  <si>
    <t xml:space="preserve">                Ном, хэвлэл авах</t>
  </si>
  <si>
    <t xml:space="preserve">                Хичээл, үйлдвэрлэлийн дадлага хийх</t>
  </si>
  <si>
    <t xml:space="preserve">                Эд хогшил худалдан авах</t>
  </si>
  <si>
    <t xml:space="preserve">                Нормын хувцас, зєєлєн эдлэл</t>
  </si>
  <si>
    <t xml:space="preserve">                Урсгал засвар</t>
  </si>
  <si>
    <t xml:space="preserve">                Тєлбєр хураамж болон бусад зардал</t>
  </si>
  <si>
    <t xml:space="preserve">                Биеийн тамирын уралдаан, тэмцээн</t>
  </si>
  <si>
    <t xml:space="preserve">                Байрны түрээсийн хєлс</t>
  </si>
  <si>
    <t xml:space="preserve">                Газрын тєлбєр</t>
  </si>
  <si>
    <t xml:space="preserve">          Татаас ба уpсгал шилжүүлэг</t>
  </si>
  <si>
    <t xml:space="preserve">             Єрх гэрт олгох шилжүүлэг</t>
  </si>
  <si>
    <t xml:space="preserve">                Нэг удаагийн тэтгэмж, урамшуулал</t>
  </si>
  <si>
    <t xml:space="preserve">       ЗАPДЛЫГ САНХҮҮЖҮҮЛЭХ ЭХ ҮҮСВЭР :</t>
  </si>
  <si>
    <t xml:space="preserve">          Үндсэн үйл ажиллагааны орлогоос санхүүжих</t>
  </si>
  <si>
    <t xml:space="preserve">          Туслах үйл ажиллагааны орлогоос санхүүжих</t>
  </si>
  <si>
    <t xml:space="preserve">       БАЙГУУЛЛАГЫН ТОО</t>
  </si>
  <si>
    <t xml:space="preserve">       АЖИЛЛАГСАД БҮГД</t>
  </si>
  <si>
    <t xml:space="preserve">          Удирдах ажилтан</t>
  </si>
  <si>
    <t xml:space="preserve">          Үйлчлэх ажилтан</t>
  </si>
  <si>
    <t>Үзүүлэлт</t>
  </si>
  <si>
    <t>Хүлээгдэж буй гүйцэтгэл</t>
  </si>
  <si>
    <t>Төсвийн төслийн санал, таамаглал</t>
  </si>
  <si>
    <t>/мянган төгрөгөөр/</t>
  </si>
  <si>
    <t>Д/д</t>
  </si>
  <si>
    <t>Овог нэр</t>
  </si>
  <si>
    <t>Албан тушаал</t>
  </si>
  <si>
    <t>Үндсэн цалин</t>
  </si>
  <si>
    <t>Нэмэгдэл цалин</t>
  </si>
  <si>
    <t>Дүн</t>
  </si>
  <si>
    <t>Албан тушаалын ангилал зэрэглэл</t>
  </si>
  <si>
    <t>Зардлын зүйл анги</t>
  </si>
  <si>
    <t>Бичиг хэргийн ажилтны тоо</t>
  </si>
  <si>
    <t>Нэг ажилтаны жилд хэрэглэх бичиг хэргийн зардал</t>
  </si>
  <si>
    <t xml:space="preserve">Нэг квт цахилгааны үнэ </t>
  </si>
  <si>
    <t>Халаалтын хугацаа (сараар)</t>
  </si>
  <si>
    <t xml:space="preserve">Байгууллагын өөрийн автомашины тоо бүгд </t>
  </si>
  <si>
    <t xml:space="preserve">               Суудлын автомашин</t>
  </si>
  <si>
    <t xml:space="preserve">               Мотоцикл</t>
  </si>
  <si>
    <t xml:space="preserve">               Ачааны автомашин</t>
  </si>
  <si>
    <t>Гүйлтийн 100 км-т зарцуулах шатахууны дундаж норм (литр)</t>
  </si>
  <si>
    <t>Шатахууны жилийн нийт хэрэгцээ (литр)</t>
  </si>
  <si>
    <t>Нэг литр шатахууны дундаж үнэ</t>
  </si>
  <si>
    <t>Тослох материалын нийт хэрэгцээ</t>
  </si>
  <si>
    <t xml:space="preserve">Тослох материалын нийт зардал </t>
  </si>
  <si>
    <t xml:space="preserve">       ТЭЭВЭР (ШАТАХУУН)-ИЙН ЗАРДЛЫН ДҮН </t>
  </si>
  <si>
    <t xml:space="preserve">Шуудангийн нийт зардал </t>
  </si>
  <si>
    <t>Телефон утасны тоо</t>
  </si>
  <si>
    <t xml:space="preserve">Телефон утасны сарын суурь хураамж </t>
  </si>
  <si>
    <t xml:space="preserve">Телефон утасны жилийн суурь хураамж </t>
  </si>
  <si>
    <t xml:space="preserve">Телефон ярианы сарын дундаж зардал </t>
  </si>
  <si>
    <t xml:space="preserve">Телефон ярианы жилийн дундаж зардал </t>
  </si>
  <si>
    <t>Интернэтийн нийт зардал</t>
  </si>
  <si>
    <t>ШУУДАН ХОЛБООНЫ ЗАРДЛЫН ДҮН</t>
  </si>
  <si>
    <t>Нэг куб метр цэвэр усны үнэ</t>
  </si>
  <si>
    <t>Цэвэр усны нийт зардал</t>
  </si>
  <si>
    <t>Нэг куб метр бохир усны үнэ</t>
  </si>
  <si>
    <t>Бохир усны нийт зардал</t>
  </si>
  <si>
    <t>Албан томилолтоор ажиллагсадын тоо бүгд</t>
  </si>
  <si>
    <t>Нэг ажилтны томилолтын дундаж хугацаа</t>
  </si>
  <si>
    <t xml:space="preserve">Томилолтын нийт хүн хоног </t>
  </si>
  <si>
    <t>Нэг хүн хоногт ноогдох зардал</t>
  </si>
  <si>
    <t>Томилолтын нийт зардал</t>
  </si>
  <si>
    <t xml:space="preserve">Замын зардал </t>
  </si>
  <si>
    <t>Дотоодын сургалт, семинар, хурал, зөвлөгөөнд оролцогчдын зардал (задаргаа тооцоогоор)</t>
  </si>
  <si>
    <t>Алсын дуудлагын томилолтын зардал (задаргаа тооцоогоор)</t>
  </si>
  <si>
    <t>ДОТООД АЛБАН ТОМИЛОЛТЫН ЗАРДЛЫН ДҮН</t>
  </si>
  <si>
    <t>Албан хэрэгцээний тогтмол хэвлэлийн тоо</t>
  </si>
  <si>
    <t>Албан хэрэгцээний тогтмол хэвлэлийн дундаж үнэ</t>
  </si>
  <si>
    <t xml:space="preserve">Албан хэрэгцээний тогтмол хэвлэл захиалах нийт зардал </t>
  </si>
  <si>
    <t>Эргэн мэдээллийн товхимолын тоо ширхэг</t>
  </si>
  <si>
    <t>Эргэн мэдээллийн товхимолын нэгжийн үнэ</t>
  </si>
  <si>
    <t>Эргэн мэдээллийн товхимолын нийт зардал</t>
  </si>
  <si>
    <t>НОМ, ХЭВЛЭЛ АВАХ ЗАРДЛЫН ДҮН</t>
  </si>
  <si>
    <t>Мэргэжилт дээшлүүлэх сургалтад хамрагдах хүний тоо</t>
  </si>
  <si>
    <t>Мэргэжилт дээшлүүлэх сургалтын нэг хүнд ноогдох дундаж зардал</t>
  </si>
  <si>
    <t>Мэргэжилт дээшлүүлэх сургалтын нийт зардал</t>
  </si>
  <si>
    <t>Зайны сургалтад хамрагдах хүний тоо</t>
  </si>
  <si>
    <t>Зайны сургалтын нэг хүнд ноогдох дундаж зардал</t>
  </si>
  <si>
    <t>Зайны сургалтын нийт зардал</t>
  </si>
  <si>
    <t>Ажлын байрнû сургалтад хамрагдах хүний тоо</t>
  </si>
  <si>
    <t>Ажлын байрнû сургалтын нэг хүнд ноогдох дундаж зардал</t>
  </si>
  <si>
    <t>Ажлын байрны сургалтын нийт зардал</t>
  </si>
  <si>
    <t>ХИЧЭЭЛ, ҮЙЛДВЭРЛЭЛИЙН ДАДЛАГА ХИЙХ ЗАРДЛЫН ДҮН</t>
  </si>
  <si>
    <t>Хангамжийн материал авах зардал  (задаргаа тооцоогоор)</t>
  </si>
  <si>
    <t>Аж ахуйн эд хогшил авах зардал (задаргаа тооцоогоор)</t>
  </si>
  <si>
    <t>ЭД ХОГШИЛ ХУДАЛДАН АВАХ ЗАРДЛЫН ДҮН</t>
  </si>
  <si>
    <t>Эмнэлгийн зөөлөн эдлэл авах зардал(задаргаа тооцоогоор)</t>
  </si>
  <si>
    <t>НОРМЫН ХУВЦАС, ЗӨӨЛӨН ЭДЛЭЛИЙН ЗАРДЛЫН ДҮН</t>
  </si>
  <si>
    <t>Барилга, сантехникийн засварын зардал</t>
  </si>
  <si>
    <t>Тоног төхөөрөмж, багаж хэрэгслийн засварын зардал</t>
  </si>
  <si>
    <t>Автомашины засвар, үйлчилгээний зардал</t>
  </si>
  <si>
    <t>УРСГАЛ ЗАСВАРЫН ЗАРДЛЫН ДҮН</t>
  </si>
  <si>
    <t>Авто ба өөрөө явагч хэрэгслийн татвар</t>
  </si>
  <si>
    <t>Авто ба өөрөө явагч хэрэгслийн даатгал</t>
  </si>
  <si>
    <t>Зөвшөөрлын хураамж</t>
  </si>
  <si>
    <t>Авто ба өөрөө явагч хэрэгслийн оношлогоо</t>
  </si>
  <si>
    <t>Магадлан итгэмжлэлийн төлбөр</t>
  </si>
  <si>
    <t>Àриутгал, хогны зардал</t>
  </si>
  <si>
    <t>ТӨЛБӨР ХУРААМЖ БОЛОН БУСАД ЗАРДЛЫН ДҮН</t>
  </si>
  <si>
    <t>Уралдаан тэмцээнд оролцогчдын тоо</t>
  </si>
  <si>
    <t>Нэг оролцогчийн дундаж хугацаа</t>
  </si>
  <si>
    <t>Уралдаан тэмцээнд оролцох нийт хүн хоног</t>
  </si>
  <si>
    <t>БИЕИЙН ТАМИРЫН УРАЛДААН, ТЭМЦЭЭНИЙ ЗАРДЛЫН ДҮН</t>
  </si>
  <si>
    <t>Түрээсэлсэн талбайн хэмжээ (кв.м)</t>
  </si>
  <si>
    <t>Нэг кв.м талбайн түрээсийн сарын хөлс</t>
  </si>
  <si>
    <t>Жилд түрээслэх хугацаа (сараар)</t>
  </si>
  <si>
    <t>БАЙРНЫ ТҮРЭЭСИЙН ЗАРДЛЫН ДҮН</t>
  </si>
  <si>
    <t>Тэтгэвэрт гарах хүний тоо</t>
  </si>
  <si>
    <t>Нэг хүний сарын дундаж цалин</t>
  </si>
  <si>
    <t>Тэтгэвэрт гарах хүмүүсийн тэтгэмжийн зардал</t>
  </si>
  <si>
    <t>Нэг удаагийн тэтгэмжийн зардал</t>
  </si>
  <si>
    <t>Шагнал, урамшууллын зардал</t>
  </si>
  <si>
    <t>НЭГ УДААГИЙН ТЭТГЭМЖ, УРАМШУУЛЛЫН ЗАРДЛЫН ДҮН</t>
  </si>
  <si>
    <t>Төлөвлөгөө</t>
  </si>
  <si>
    <t>Албан бичгийн хэрэглэл материалын зардал (1.1 * 1.2)</t>
  </si>
  <si>
    <t>БИЧИГ ХЭРГИЙН ЗАРДЛЫН ДҮН (1.3 + 1.4)</t>
  </si>
  <si>
    <t>Бичиг хэргийн бусад зардал (канон, принтерийн хор гэх мэт, Задаргааг хавсаргах)</t>
  </si>
  <si>
    <t>Жилд хэрэглэсэн нийт цахилгаан эрчим хүч (квт)</t>
  </si>
  <si>
    <t>Жилийн дундаж тоолуурын гүйлт</t>
  </si>
  <si>
    <t>ГЭРЭЛ ЦАХИЛГААНЫ ЗАРДЛЫН ДҮН (2.3/1000)</t>
  </si>
  <si>
    <t>Халааж байгаа нийт талбай,  (куб метр)</t>
  </si>
  <si>
    <t>ТҮЛШ, ХАЛААЛТЫН ЗАРДЛЫН ДҮН (3.4/1000)</t>
  </si>
  <si>
    <t xml:space="preserve">   Үүнээс: Суудлын автомашин</t>
  </si>
  <si>
    <t xml:space="preserve"> Жилд зарцуулах нийт цэвэр ус (куб метр)</t>
  </si>
  <si>
    <t>Жилд зарцуулах нийт бохир ус (куб метр)</t>
  </si>
  <si>
    <t xml:space="preserve"> Үүнээс:  Суудлын автомашин</t>
  </si>
  <si>
    <t>Шатахууны нийт зардал</t>
  </si>
  <si>
    <t xml:space="preserve">ЦЭВЭР, БОХИР УСНЫ ЗАРДЛЫН ДҮН </t>
  </si>
  <si>
    <t>1. Зардлын товчоо</t>
  </si>
  <si>
    <t>2. Ажиллагсадын цалин хөлсний тооцоо, судалгаа</t>
  </si>
  <si>
    <t>Нийт зардал (3.1*3.2*3.3) (тооцоо, гэрээг хавсаргах)</t>
  </si>
  <si>
    <t>3.Унаа, хоолны хөнгөлөлтийн тооцоо, судалгаа</t>
  </si>
  <si>
    <t>4.Бараа үйлчилгээний зардлын тооцоо</t>
  </si>
  <si>
    <t xml:space="preserve"> Батлагдсан төсөв</t>
  </si>
  <si>
    <t>2014 он</t>
  </si>
  <si>
    <t>Үүнээс: Багаж хэрэгслэл</t>
  </si>
  <si>
    <t>Тавилга, эд хогшил</t>
  </si>
  <si>
    <t>Программ хангамж</t>
  </si>
  <si>
    <t>Тэтгэвэрт гарахад олгох нэг удаагийн тэтгэмж</t>
  </si>
  <si>
    <t>2015 он</t>
  </si>
  <si>
    <t>2016 он</t>
  </si>
  <si>
    <t xml:space="preserve">                                                                                       Нягтлан бодогч                                               О.Эрдэнэцэцэг</t>
  </si>
  <si>
    <t>2017 он</t>
  </si>
  <si>
    <t>Төвлөрсөн арга хэмжээ</t>
  </si>
  <si>
    <t xml:space="preserve">                Урамшуулал</t>
  </si>
  <si>
    <t>Нийслэлийн Биеийн тамир спортын газрын 2015 - 2017 оны төсвийн дунд хугацааны төлөвлөгөөний төсөл</t>
  </si>
  <si>
    <t>2012 оны 
гүйцэтгэл</t>
  </si>
  <si>
    <t>2013 оны 
гүйцэтгэл</t>
  </si>
  <si>
    <t>Мэдээллийн технологийн үйлчилгээний хөлс</t>
  </si>
  <si>
    <t>Аудит,зэрэглэл тогтоох үйлчилгээ</t>
  </si>
  <si>
    <t>Тээврийн хэрэгслийн татвар</t>
  </si>
  <si>
    <t>Хог хаягдал устгах,цэвэрлэх</t>
  </si>
  <si>
    <t>Банк санхүүгийн үйлчилгээний хөлс</t>
  </si>
  <si>
    <t xml:space="preserve">          Гүйцэтгэх ажилтан</t>
  </si>
  <si>
    <t xml:space="preserve">          Тєсвєєс санхүүжих</t>
  </si>
  <si>
    <t>Дарга                                                              Ж.Ганболд</t>
  </si>
  <si>
    <t>Сарын цалингийн
сан</t>
  </si>
  <si>
    <t>Жилийн цалингийн
сан</t>
  </si>
  <si>
    <t>Ж.Ганболд</t>
  </si>
  <si>
    <t>А.Болдмаа</t>
  </si>
  <si>
    <t>Н.Өлзийжаргал</t>
  </si>
  <si>
    <t>Б.Батсайхан</t>
  </si>
  <si>
    <t>Б.Түвшинбаяр</t>
  </si>
  <si>
    <t>Ж.Ганзориг</t>
  </si>
  <si>
    <t>С.Саранцэцэг</t>
  </si>
  <si>
    <t>Г.Бямбасайхан</t>
  </si>
  <si>
    <t xml:space="preserve">дарга </t>
  </si>
  <si>
    <t>ахлах мэргэжилтэн</t>
  </si>
  <si>
    <t>мэргэжилтэн</t>
  </si>
  <si>
    <t>ТЗ-10</t>
  </si>
  <si>
    <t>ТЗ-6</t>
  </si>
  <si>
    <t>ТЗ-5</t>
  </si>
  <si>
    <t>Албан тушаалын
ангилал зэрэглэл</t>
  </si>
  <si>
    <t>Хоолны хөнгөлөлт
(4000 төг * 22 * 11 сар)</t>
  </si>
  <si>
    <t>Унааны хөнгөлөлт
(400төг * 22 *11 сар)</t>
  </si>
  <si>
    <t>Нийт дүн</t>
  </si>
  <si>
    <t xml:space="preserve">          Гэрээт ажилтан</t>
  </si>
  <si>
    <t>Хүлээгдэж 
буй гүйцэтгэл</t>
  </si>
  <si>
    <t xml:space="preserve">                   Бичиг хэрэг</t>
  </si>
  <si>
    <t xml:space="preserve">                   Гэрэл цахилгаан</t>
  </si>
  <si>
    <t>Цахилгааны зардал (2.1 * 2.2) (тооцоо, гэрээг хавсаргах)</t>
  </si>
  <si>
    <t xml:space="preserve">                   Түлш, халаалт</t>
  </si>
  <si>
    <t>Нэг кило калорийн үнэ</t>
  </si>
  <si>
    <t xml:space="preserve">                   Тээвэр (шатахуун)</t>
  </si>
  <si>
    <t>Тослох материалын нэгжийн дундаж үнэ</t>
  </si>
  <si>
    <t xml:space="preserve">                   Шуудан, холбоо</t>
  </si>
  <si>
    <t>албан бичгийн тоо</t>
  </si>
  <si>
    <t>нэг албан бичгийн дундаж зардал</t>
  </si>
  <si>
    <t>Интернэтийн сарын суурь хураамж</t>
  </si>
  <si>
    <t xml:space="preserve">Интернэтийн жилийн суурь хураамж </t>
  </si>
  <si>
    <t xml:space="preserve">Интернэтийн сарын дундаж зардал </t>
  </si>
  <si>
    <t>Сүлжээний засварын зардал</t>
  </si>
  <si>
    <t>Телевизийн тоо</t>
  </si>
  <si>
    <t>Телевизийн сарын хураамж</t>
  </si>
  <si>
    <t>Телевизийн жилийн хураамж</t>
  </si>
  <si>
    <t>Шугамын радионы тоо</t>
  </si>
  <si>
    <t>Шугамын радионы сарын хураамж</t>
  </si>
  <si>
    <t>Шугамын радионы жилийн хураамж</t>
  </si>
  <si>
    <t xml:space="preserve">                   Цэвэр, бохир ус</t>
  </si>
  <si>
    <t xml:space="preserve">                   Дотоод албан томилолт</t>
  </si>
  <si>
    <t xml:space="preserve">                   Ном, хэвлэл авах</t>
  </si>
  <si>
    <t xml:space="preserve">                   Эд хогшил худалдан авах</t>
  </si>
  <si>
    <t xml:space="preserve">                   Нормын хувцас, зөөлөн эдлэл</t>
  </si>
  <si>
    <t>Хөдөлмөр хамгааллын хувцас, хэрэгсэл авах зардал(задаргаа тооцоогоор)       - мян.төг</t>
  </si>
  <si>
    <t>Нормын сүүний зардал   - мян.төг</t>
  </si>
  <si>
    <t xml:space="preserve">                   Урсгал засвар</t>
  </si>
  <si>
    <t xml:space="preserve">            Төлбөр хураамж болон бусад зардал</t>
  </si>
  <si>
    <t>Аудитын төлбөр</t>
  </si>
  <si>
    <t>Банкны төлбөр, хураамж</t>
  </si>
  <si>
    <t xml:space="preserve">                    Биеийн тамирын уралдаан, тэмцээн</t>
  </si>
  <si>
    <t xml:space="preserve">                   Байрны түрээсийн хөлс</t>
  </si>
  <si>
    <t>Нэг иргэнд ноогдох зардал</t>
  </si>
  <si>
    <t>Нийт хүн амын статистик тоо</t>
  </si>
  <si>
    <t>Хөтөлбөр болон төслийн дотоод урсгал зардлын ДҮН</t>
  </si>
  <si>
    <t xml:space="preserve">Гэрээт ажиллагсдын цалин, НДШ-ээс бусад зардлын дүн </t>
  </si>
  <si>
    <t>Газрын хэмжээ</t>
  </si>
  <si>
    <t>Нэг га-ын төлбөр</t>
  </si>
  <si>
    <t>Газрын нийт зардал</t>
  </si>
  <si>
    <t xml:space="preserve">                   Нэг удаагийн тэтгэмж, урамшуулал</t>
  </si>
  <si>
    <t xml:space="preserve">                  Хөтөлбөр болон төслийн дотоод урсгал зардал</t>
  </si>
  <si>
    <t xml:space="preserve">                 Төрийн өмнөөс гүйцэтгүүлсэн ажил үйлчилгээний хөлс</t>
  </si>
  <si>
    <t xml:space="preserve">                   Газрын төлбөр</t>
  </si>
  <si>
    <t>УРСГАЛ ЗАРДЛЫН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</si>
</sst>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164" fontId="10" fillId="0" borderId="1" xfId="1" applyFont="1" applyBorder="1"/>
    <xf numFmtId="164" fontId="9" fillId="0" borderId="1" xfId="1" applyFont="1" applyBorder="1"/>
    <xf numFmtId="0" fontId="11" fillId="0" borderId="0" xfId="0" applyFont="1"/>
    <xf numFmtId="164" fontId="10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4" fillId="0" borderId="1" xfId="1" applyFont="1" applyBorder="1"/>
    <xf numFmtId="0" fontId="13" fillId="0" borderId="0" xfId="0" applyFont="1"/>
    <xf numFmtId="0" fontId="4" fillId="4" borderId="1" xfId="0" applyFont="1" applyFill="1" applyBorder="1" applyAlignment="1">
      <alignment horizontal="distributed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164" fontId="15" fillId="0" borderId="1" xfId="1" applyFont="1" applyBorder="1"/>
    <xf numFmtId="0" fontId="15" fillId="0" borderId="0" xfId="0" applyFont="1"/>
    <xf numFmtId="0" fontId="14" fillId="0" borderId="1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8" fillId="0" borderId="0" xfId="0" applyFont="1"/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2" borderId="1" xfId="0" applyFont="1" applyFill="1" applyBorder="1"/>
    <xf numFmtId="0" fontId="18" fillId="0" borderId="1" xfId="0" applyFont="1" applyBorder="1"/>
    <xf numFmtId="166" fontId="18" fillId="0" borderId="1" xfId="0" applyNumberFormat="1" applyFont="1" applyBorder="1"/>
    <xf numFmtId="0" fontId="2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2" fontId="18" fillId="0" borderId="0" xfId="0" applyNumberFormat="1" applyFont="1" applyAlignment="1">
      <alignment horizontal="center"/>
    </xf>
    <xf numFmtId="166" fontId="18" fillId="4" borderId="1" xfId="0" applyNumberFormat="1" applyFont="1" applyFill="1" applyBorder="1"/>
    <xf numFmtId="0" fontId="21" fillId="0" borderId="1" xfId="0" applyFont="1" applyFill="1" applyBorder="1" applyAlignment="1">
      <alignment horizontal="left" vertical="center" wrapText="1"/>
    </xf>
    <xf numFmtId="165" fontId="12" fillId="0" borderId="1" xfId="1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165" fontId="12" fillId="0" borderId="1" xfId="1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A67" sqref="A67"/>
    </sheetView>
  </sheetViews>
  <sheetFormatPr defaultRowHeight="10.9" customHeight="1" x14ac:dyDescent="0.2"/>
  <cols>
    <col min="1" max="1" width="47.7109375" style="3" customWidth="1"/>
    <col min="2" max="2" width="9.85546875" style="3" customWidth="1"/>
    <col min="3" max="3" width="9.7109375" style="3" customWidth="1"/>
    <col min="4" max="4" width="11.140625" style="3" customWidth="1"/>
    <col min="5" max="5" width="11.28515625" style="3" customWidth="1"/>
    <col min="6" max="8" width="9.85546875" style="3" bestFit="1" customWidth="1"/>
    <col min="9" max="16384" width="9.140625" style="3"/>
  </cols>
  <sheetData>
    <row r="2" spans="1:8" ht="23.25" customHeight="1" x14ac:dyDescent="0.25">
      <c r="A2" s="23" t="s">
        <v>169</v>
      </c>
      <c r="B2" s="23"/>
      <c r="C2" s="23"/>
      <c r="D2" s="23"/>
      <c r="E2" s="23"/>
      <c r="F2" s="23"/>
      <c r="G2" s="23"/>
      <c r="H2" s="23"/>
    </row>
    <row r="4" spans="1:8" ht="15" customHeight="1" x14ac:dyDescent="0.2">
      <c r="A4" s="24" t="s">
        <v>152</v>
      </c>
      <c r="B4" s="24"/>
      <c r="C4" s="24"/>
      <c r="D4" s="24"/>
      <c r="E4" s="24"/>
      <c r="F4" s="24"/>
      <c r="G4" s="24"/>
      <c r="H4" s="24"/>
    </row>
    <row r="6" spans="1:8" ht="10.9" customHeight="1" x14ac:dyDescent="0.2">
      <c r="E6" s="3" t="s">
        <v>46</v>
      </c>
    </row>
    <row r="7" spans="1:8" ht="10.9" customHeight="1" x14ac:dyDescent="0.2">
      <c r="A7" s="26" t="s">
        <v>43</v>
      </c>
      <c r="B7" s="34" t="s">
        <v>170</v>
      </c>
      <c r="C7" s="34" t="s">
        <v>171</v>
      </c>
      <c r="D7" s="25" t="s">
        <v>158</v>
      </c>
      <c r="E7" s="25"/>
      <c r="F7" s="25" t="s">
        <v>45</v>
      </c>
      <c r="G7" s="25"/>
      <c r="H7" s="25"/>
    </row>
    <row r="8" spans="1:8" ht="34.5" customHeight="1" x14ac:dyDescent="0.2">
      <c r="A8" s="26"/>
      <c r="B8" s="25"/>
      <c r="C8" s="25"/>
      <c r="D8" s="21" t="s">
        <v>157</v>
      </c>
      <c r="E8" s="21" t="s">
        <v>44</v>
      </c>
      <c r="F8" s="22" t="s">
        <v>163</v>
      </c>
      <c r="G8" s="22" t="s">
        <v>164</v>
      </c>
      <c r="H8" s="22" t="s">
        <v>166</v>
      </c>
    </row>
    <row r="9" spans="1:8" s="29" customFormat="1" ht="10.9" customHeight="1" x14ac:dyDescent="0.2">
      <c r="A9" s="27" t="s">
        <v>0</v>
      </c>
      <c r="B9" s="28">
        <v>151120.4</v>
      </c>
      <c r="C9" s="28">
        <v>151120.4</v>
      </c>
      <c r="D9" s="28">
        <f>D10</f>
        <v>196773.39999999997</v>
      </c>
      <c r="E9" s="28">
        <f t="shared" ref="E9:H9" ca="1" si="0">E10</f>
        <v>196773.39999999997</v>
      </c>
      <c r="F9" s="28">
        <f t="shared" si="0"/>
        <v>279621.19500000001</v>
      </c>
      <c r="G9" s="28">
        <f t="shared" si="0"/>
        <v>282092.49900000001</v>
      </c>
      <c r="H9" s="28">
        <f t="shared" si="0"/>
        <v>282092.49900000001</v>
      </c>
    </row>
    <row r="10" spans="1:8" s="29" customFormat="1" ht="10.9" customHeight="1" x14ac:dyDescent="0.2">
      <c r="A10" s="27" t="s">
        <v>1</v>
      </c>
      <c r="B10" s="28">
        <v>151120.4</v>
      </c>
      <c r="C10" s="28">
        <v>151120.4</v>
      </c>
      <c r="D10" s="28">
        <f>D11+D53</f>
        <v>196773.39999999997</v>
      </c>
      <c r="E10" s="28">
        <f ca="1">E11+E53</f>
        <v>196773.39999999997</v>
      </c>
      <c r="F10" s="28">
        <f>F11+F53</f>
        <v>279621.19500000001</v>
      </c>
      <c r="G10" s="28">
        <f>G11+G53</f>
        <v>282092.49900000001</v>
      </c>
      <c r="H10" s="28">
        <f>H11+H53</f>
        <v>282092.49900000001</v>
      </c>
    </row>
    <row r="11" spans="1:8" s="29" customFormat="1" ht="10.9" customHeight="1" x14ac:dyDescent="0.2">
      <c r="A11" s="27" t="s">
        <v>2</v>
      </c>
      <c r="B11" s="28">
        <v>151120.4</v>
      </c>
      <c r="C11" s="28">
        <v>151120.4</v>
      </c>
      <c r="D11" s="28">
        <f>D12</f>
        <v>196172.09999999998</v>
      </c>
      <c r="E11" s="28">
        <f t="shared" ref="E11:H11" ca="1" si="1">E12</f>
        <v>196172.09999999998</v>
      </c>
      <c r="F11" s="28">
        <f t="shared" si="1"/>
        <v>275821.19500000001</v>
      </c>
      <c r="G11" s="28">
        <f t="shared" si="1"/>
        <v>278292.49900000001</v>
      </c>
      <c r="H11" s="28">
        <f t="shared" si="1"/>
        <v>278292.49900000001</v>
      </c>
    </row>
    <row r="12" spans="1:8" s="29" customFormat="1" ht="10.9" customHeight="1" x14ac:dyDescent="0.2">
      <c r="A12" s="27" t="s">
        <v>3</v>
      </c>
      <c r="B12" s="28">
        <v>150564.4</v>
      </c>
      <c r="C12" s="28">
        <v>150564.4</v>
      </c>
      <c r="D12" s="28">
        <f>D13+D18+D25</f>
        <v>196172.09999999998</v>
      </c>
      <c r="E12" s="28">
        <f t="shared" ref="E12:H12" ca="1" si="2">E13+E18+E25</f>
        <v>196172.09999999998</v>
      </c>
      <c r="F12" s="28">
        <f t="shared" si="2"/>
        <v>275821.19500000001</v>
      </c>
      <c r="G12" s="28">
        <f t="shared" si="2"/>
        <v>278292.49900000001</v>
      </c>
      <c r="H12" s="28">
        <f t="shared" si="2"/>
        <v>278292.49900000001</v>
      </c>
    </row>
    <row r="13" spans="1:8" s="29" customFormat="1" ht="10.9" customHeight="1" x14ac:dyDescent="0.2">
      <c r="A13" s="30" t="s">
        <v>4</v>
      </c>
      <c r="B13" s="28">
        <v>69859</v>
      </c>
      <c r="C13" s="28">
        <v>69859</v>
      </c>
      <c r="D13" s="28">
        <f>D14+D15+D16+D17</f>
        <v>95548.9</v>
      </c>
      <c r="E13" s="28">
        <f t="shared" ref="E13:H13" si="3">E14+E15+E16+E17</f>
        <v>95548.9</v>
      </c>
      <c r="F13" s="28">
        <f t="shared" si="3"/>
        <v>107464.5</v>
      </c>
      <c r="G13" s="28">
        <f t="shared" si="3"/>
        <v>109690.9</v>
      </c>
      <c r="H13" s="28">
        <f t="shared" si="3"/>
        <v>109690.9</v>
      </c>
    </row>
    <row r="14" spans="1:8" ht="10.9" customHeight="1" x14ac:dyDescent="0.2">
      <c r="A14" s="1" t="s">
        <v>5</v>
      </c>
      <c r="B14" s="19">
        <v>69859</v>
      </c>
      <c r="C14" s="19">
        <v>69859</v>
      </c>
      <c r="D14" s="19">
        <v>95548.9</v>
      </c>
      <c r="E14" s="19">
        <v>95548.9</v>
      </c>
      <c r="F14" s="19">
        <v>84893.9</v>
      </c>
      <c r="G14" s="19">
        <v>84893.9</v>
      </c>
      <c r="H14" s="19">
        <v>84893.9</v>
      </c>
    </row>
    <row r="15" spans="1:8" ht="10.9" customHeight="1" x14ac:dyDescent="0.2">
      <c r="A15" s="1" t="s">
        <v>168</v>
      </c>
      <c r="B15" s="19"/>
      <c r="C15" s="19"/>
      <c r="D15" s="19"/>
      <c r="E15" s="19"/>
      <c r="F15" s="19">
        <v>14149</v>
      </c>
      <c r="G15" s="19">
        <v>14149</v>
      </c>
      <c r="H15" s="19">
        <v>14149</v>
      </c>
    </row>
    <row r="16" spans="1:8" ht="10.9" customHeight="1" x14ac:dyDescent="0.2">
      <c r="A16" s="1" t="s">
        <v>6</v>
      </c>
      <c r="B16" s="19"/>
      <c r="C16" s="19"/>
      <c r="D16" s="19"/>
      <c r="E16" s="19"/>
      <c r="F16" s="19"/>
      <c r="G16" s="19"/>
      <c r="H16" s="19"/>
    </row>
    <row r="17" spans="1:8" ht="10.9" customHeight="1" x14ac:dyDescent="0.2">
      <c r="A17" s="1" t="s">
        <v>7</v>
      </c>
      <c r="B17" s="19"/>
      <c r="C17" s="19"/>
      <c r="D17" s="19"/>
      <c r="E17" s="19"/>
      <c r="F17" s="19">
        <v>8421.6</v>
      </c>
      <c r="G17" s="19">
        <v>10648</v>
      </c>
      <c r="H17" s="19">
        <v>10648</v>
      </c>
    </row>
    <row r="18" spans="1:8" s="29" customFormat="1" ht="10.9" customHeight="1" x14ac:dyDescent="0.2">
      <c r="A18" s="30" t="s">
        <v>8</v>
      </c>
      <c r="B18" s="28">
        <v>7522</v>
      </c>
      <c r="C18" s="28">
        <v>7522</v>
      </c>
      <c r="D18" s="28">
        <f>D19+D24</f>
        <v>10510.7</v>
      </c>
      <c r="E18" s="28">
        <f t="shared" ref="E18:F18" ca="1" si="4">E19+E24</f>
        <v>10510.7</v>
      </c>
      <c r="F18" s="28">
        <f t="shared" si="4"/>
        <v>11821.095000000001</v>
      </c>
      <c r="G18" s="28">
        <f t="shared" ref="G18" si="5">G19+G24</f>
        <v>12065.999</v>
      </c>
      <c r="H18" s="28">
        <f t="shared" ref="H18" si="6">H19+H24</f>
        <v>12065.999</v>
      </c>
    </row>
    <row r="19" spans="1:8" ht="10.9" customHeight="1" x14ac:dyDescent="0.2">
      <c r="A19" s="1" t="s">
        <v>9</v>
      </c>
      <c r="B19" s="19">
        <v>6485.1</v>
      </c>
      <c r="C19" s="19">
        <v>6485.1</v>
      </c>
      <c r="D19" s="19">
        <f>D20+D21+D22+D23</f>
        <v>8600.7000000000007</v>
      </c>
      <c r="E19" s="19">
        <f t="shared" ref="E19:F19" si="7">E20+E21+E22+E23</f>
        <v>8511.156500000001</v>
      </c>
      <c r="F19" s="19">
        <f t="shared" si="7"/>
        <v>9671.8050000000003</v>
      </c>
      <c r="G19" s="19">
        <f t="shared" ref="G19" si="8">G20+G21+G22+G23</f>
        <v>9872.1810000000005</v>
      </c>
      <c r="H19" s="19">
        <f t="shared" ref="H19" si="9">H20+H21+H22+H23</f>
        <v>9872.1810000000005</v>
      </c>
    </row>
    <row r="20" spans="1:8" ht="10.9" customHeight="1" x14ac:dyDescent="0.2">
      <c r="A20" s="1" t="s">
        <v>10</v>
      </c>
      <c r="B20" s="19">
        <v>5447.1</v>
      </c>
      <c r="C20" s="19">
        <v>5447.1</v>
      </c>
      <c r="D20" s="19">
        <v>6688.7</v>
      </c>
      <c r="E20" s="19">
        <f>E13*7%</f>
        <v>6688.4230000000007</v>
      </c>
      <c r="F20" s="19">
        <f>F13*7%</f>
        <v>7522.5150000000003</v>
      </c>
      <c r="G20" s="19">
        <f t="shared" ref="G20:H20" si="10">G13*7%</f>
        <v>7678.3630000000003</v>
      </c>
      <c r="H20" s="19">
        <f t="shared" si="10"/>
        <v>7678.3630000000003</v>
      </c>
    </row>
    <row r="21" spans="1:8" ht="10.9" customHeight="1" x14ac:dyDescent="0.2">
      <c r="A21" s="1" t="s">
        <v>11</v>
      </c>
      <c r="B21" s="19">
        <v>259.5</v>
      </c>
      <c r="C21" s="19">
        <v>259.5</v>
      </c>
      <c r="D21" s="19">
        <v>778</v>
      </c>
      <c r="E21" s="19">
        <f>E13*0.5%</f>
        <v>477.74449999999996</v>
      </c>
      <c r="F21" s="19">
        <f>F13*0.5%</f>
        <v>537.32249999999999</v>
      </c>
      <c r="G21" s="19">
        <f t="shared" ref="G21:H21" si="11">G13*0.5%</f>
        <v>548.45449999999994</v>
      </c>
      <c r="H21" s="19">
        <f t="shared" si="11"/>
        <v>548.45449999999994</v>
      </c>
    </row>
    <row r="22" spans="1:8" ht="10.9" customHeight="1" x14ac:dyDescent="0.2">
      <c r="A22" s="1" t="s">
        <v>12</v>
      </c>
      <c r="B22" s="19">
        <v>519</v>
      </c>
      <c r="C22" s="19">
        <v>519</v>
      </c>
      <c r="D22" s="19">
        <v>956</v>
      </c>
      <c r="E22" s="19">
        <f>E13*1%</f>
        <v>955.48899999999992</v>
      </c>
      <c r="F22" s="19">
        <f>F13*1%</f>
        <v>1074.645</v>
      </c>
      <c r="G22" s="19">
        <f t="shared" ref="G22:H22" si="12">G13*1%</f>
        <v>1096.9089999999999</v>
      </c>
      <c r="H22" s="19">
        <f t="shared" si="12"/>
        <v>1096.9089999999999</v>
      </c>
    </row>
    <row r="23" spans="1:8" ht="10.9" customHeight="1" x14ac:dyDescent="0.2">
      <c r="A23" s="1" t="s">
        <v>13</v>
      </c>
      <c r="B23" s="19">
        <v>259.5</v>
      </c>
      <c r="C23" s="19">
        <v>259.5</v>
      </c>
      <c r="D23" s="19">
        <v>178</v>
      </c>
      <c r="E23" s="19">
        <v>389.5</v>
      </c>
      <c r="F23" s="19">
        <f>F13*0.5%</f>
        <v>537.32249999999999</v>
      </c>
      <c r="G23" s="19">
        <f t="shared" ref="G23:H23" si="13">G13*0.5%</f>
        <v>548.45449999999994</v>
      </c>
      <c r="H23" s="19">
        <f t="shared" si="13"/>
        <v>548.45449999999994</v>
      </c>
    </row>
    <row r="24" spans="1:8" ht="10.9" customHeight="1" x14ac:dyDescent="0.2">
      <c r="A24" s="1" t="s">
        <v>14</v>
      </c>
      <c r="B24" s="19">
        <v>1036.9000000000001</v>
      </c>
      <c r="C24" s="19">
        <v>1036.9000000000001</v>
      </c>
      <c r="D24" s="19">
        <v>1910</v>
      </c>
      <c r="E24" s="19">
        <f ca="1">E18-E19</f>
        <v>1558.1999999999989</v>
      </c>
      <c r="F24" s="19">
        <f>F13*2%</f>
        <v>2149.29</v>
      </c>
      <c r="G24" s="19">
        <f t="shared" ref="G24:H24" si="14">G13*2%</f>
        <v>2193.8179999999998</v>
      </c>
      <c r="H24" s="19">
        <f t="shared" si="14"/>
        <v>2193.8179999999998</v>
      </c>
    </row>
    <row r="25" spans="1:8" s="29" customFormat="1" ht="10.9" customHeight="1" x14ac:dyDescent="0.2">
      <c r="A25" s="30" t="s">
        <v>15</v>
      </c>
      <c r="B25" s="28">
        <v>73183.399999999994</v>
      </c>
      <c r="C25" s="28">
        <v>73183.399999999994</v>
      </c>
      <c r="D25" s="28">
        <f>D26+D27+D28+D29+D30+D31+D32+D33+D34+D35+D36+D40+D41+D42+D43+D44+D45+D46+D47+D48+D49+D50+D51</f>
        <v>90112.5</v>
      </c>
      <c r="E25" s="28">
        <f t="shared" ref="E25:H25" si="15">E26+E27+E28+E29+E30+E31+E32+E33+E34+E35+E36+E40+E41+E42+E43+E44+E45+E46+E47+E48+E49+E50+E51</f>
        <v>90112.5</v>
      </c>
      <c r="F25" s="28">
        <f t="shared" si="15"/>
        <v>156535.6</v>
      </c>
      <c r="G25" s="28">
        <f t="shared" si="15"/>
        <v>156535.6</v>
      </c>
      <c r="H25" s="28">
        <f t="shared" si="15"/>
        <v>156535.6</v>
      </c>
    </row>
    <row r="26" spans="1:8" ht="10.9" customHeight="1" x14ac:dyDescent="0.2">
      <c r="A26" s="1" t="s">
        <v>16</v>
      </c>
      <c r="B26" s="19">
        <v>1147.9000000000001</v>
      </c>
      <c r="C26" s="19">
        <v>1147.9000000000001</v>
      </c>
      <c r="D26" s="19">
        <v>1238.5</v>
      </c>
      <c r="E26" s="19">
        <v>1238.5</v>
      </c>
      <c r="F26" s="19">
        <v>5119</v>
      </c>
      <c r="G26" s="19">
        <v>5119</v>
      </c>
      <c r="H26" s="19">
        <v>5119</v>
      </c>
    </row>
    <row r="27" spans="1:8" ht="10.9" customHeight="1" x14ac:dyDescent="0.2">
      <c r="A27" s="1" t="s">
        <v>17</v>
      </c>
      <c r="B27" s="19"/>
      <c r="C27" s="19"/>
      <c r="D27" s="19"/>
      <c r="E27" s="19"/>
      <c r="F27" s="19"/>
      <c r="G27" s="19"/>
      <c r="H27" s="19"/>
    </row>
    <row r="28" spans="1:8" ht="10.9" customHeight="1" x14ac:dyDescent="0.2">
      <c r="A28" s="1" t="s">
        <v>18</v>
      </c>
      <c r="B28" s="19"/>
      <c r="C28" s="19"/>
      <c r="D28" s="19"/>
      <c r="E28" s="19"/>
      <c r="F28" s="19"/>
      <c r="G28" s="19"/>
      <c r="H28" s="19"/>
    </row>
    <row r="29" spans="1:8" ht="10.9" customHeight="1" x14ac:dyDescent="0.2">
      <c r="A29" s="1" t="s">
        <v>19</v>
      </c>
      <c r="B29" s="19">
        <v>5235.3999999999996</v>
      </c>
      <c r="C29" s="19">
        <v>5235.3999999999996</v>
      </c>
      <c r="D29" s="19">
        <v>7222.5</v>
      </c>
      <c r="E29" s="19">
        <v>7222.5</v>
      </c>
      <c r="F29" s="19">
        <v>9720</v>
      </c>
      <c r="G29" s="19">
        <v>9720</v>
      </c>
      <c r="H29" s="19">
        <v>9720</v>
      </c>
    </row>
    <row r="30" spans="1:8" ht="10.9" customHeight="1" x14ac:dyDescent="0.2">
      <c r="A30" s="1" t="s">
        <v>20</v>
      </c>
      <c r="B30" s="19">
        <v>2280.8000000000002</v>
      </c>
      <c r="C30" s="19">
        <v>2280.8000000000002</v>
      </c>
      <c r="D30" s="19">
        <v>2502.3000000000002</v>
      </c>
      <c r="E30" s="19">
        <v>2502.3000000000002</v>
      </c>
      <c r="F30" s="19">
        <v>5040</v>
      </c>
      <c r="G30" s="19">
        <v>5040</v>
      </c>
      <c r="H30" s="19">
        <v>5040</v>
      </c>
    </row>
    <row r="31" spans="1:8" ht="10.9" customHeight="1" x14ac:dyDescent="0.2">
      <c r="A31" s="1" t="s">
        <v>21</v>
      </c>
      <c r="B31" s="19"/>
      <c r="C31" s="19"/>
      <c r="D31" s="19"/>
      <c r="E31" s="19"/>
      <c r="F31" s="19"/>
      <c r="G31" s="19"/>
      <c r="H31" s="19"/>
    </row>
    <row r="32" spans="1:8" ht="10.9" customHeight="1" x14ac:dyDescent="0.2">
      <c r="A32" s="1" t="s">
        <v>22</v>
      </c>
      <c r="B32" s="19">
        <v>400</v>
      </c>
      <c r="C32" s="19">
        <v>400</v>
      </c>
      <c r="D32" s="19">
        <v>837.2</v>
      </c>
      <c r="E32" s="19">
        <v>837.2</v>
      </c>
      <c r="F32" s="19">
        <v>1700</v>
      </c>
      <c r="G32" s="19">
        <v>1700</v>
      </c>
      <c r="H32" s="19">
        <v>1700</v>
      </c>
    </row>
    <row r="33" spans="1:8" ht="11.25" customHeight="1" x14ac:dyDescent="0.2">
      <c r="A33" s="1" t="s">
        <v>23</v>
      </c>
      <c r="B33" s="19"/>
      <c r="C33" s="19"/>
      <c r="D33" s="19"/>
      <c r="E33" s="19"/>
      <c r="F33" s="19">
        <v>5000</v>
      </c>
      <c r="G33" s="19">
        <v>5000</v>
      </c>
      <c r="H33" s="19">
        <v>5000</v>
      </c>
    </row>
    <row r="34" spans="1:8" ht="10.9" customHeight="1" x14ac:dyDescent="0.2">
      <c r="A34" s="1" t="s">
        <v>24</v>
      </c>
      <c r="B34" s="19">
        <v>188.6</v>
      </c>
      <c r="C34" s="19">
        <v>188.6</v>
      </c>
      <c r="D34" s="19">
        <v>181</v>
      </c>
      <c r="E34" s="19">
        <v>181</v>
      </c>
      <c r="F34" s="19">
        <v>800</v>
      </c>
      <c r="G34" s="19">
        <v>800</v>
      </c>
      <c r="H34" s="19">
        <v>800</v>
      </c>
    </row>
    <row r="35" spans="1:8" ht="10.9" customHeight="1" x14ac:dyDescent="0.2">
      <c r="A35" s="1" t="s">
        <v>25</v>
      </c>
      <c r="B35" s="19"/>
      <c r="C35" s="19"/>
      <c r="D35" s="19"/>
      <c r="E35" s="19"/>
      <c r="F35" s="19"/>
      <c r="G35" s="19"/>
      <c r="H35" s="19"/>
    </row>
    <row r="36" spans="1:8" s="29" customFormat="1" ht="10.9" customHeight="1" x14ac:dyDescent="0.2">
      <c r="A36" s="30" t="s">
        <v>26</v>
      </c>
      <c r="B36" s="28"/>
      <c r="C36" s="28"/>
      <c r="D36" s="28"/>
      <c r="E36" s="28"/>
      <c r="F36" s="28">
        <v>5000</v>
      </c>
      <c r="G36" s="28">
        <v>5000</v>
      </c>
      <c r="H36" s="28">
        <v>5000</v>
      </c>
    </row>
    <row r="37" spans="1:8" ht="10.9" customHeight="1" x14ac:dyDescent="0.2">
      <c r="A37" s="1" t="s">
        <v>159</v>
      </c>
      <c r="B37" s="19"/>
      <c r="C37" s="19"/>
      <c r="D37" s="19"/>
      <c r="E37" s="19"/>
      <c r="F37" s="19">
        <v>5000</v>
      </c>
      <c r="G37" s="19">
        <v>5000</v>
      </c>
      <c r="H37" s="19">
        <v>5000</v>
      </c>
    </row>
    <row r="38" spans="1:8" ht="10.9" customHeight="1" x14ac:dyDescent="0.2">
      <c r="A38" s="1" t="s">
        <v>160</v>
      </c>
      <c r="B38" s="19"/>
      <c r="C38" s="19"/>
      <c r="D38" s="19"/>
      <c r="E38" s="19"/>
      <c r="F38" s="19"/>
      <c r="G38" s="19"/>
      <c r="H38" s="19"/>
    </row>
    <row r="39" spans="1:8" ht="10.9" customHeight="1" x14ac:dyDescent="0.2">
      <c r="A39" s="1" t="s">
        <v>161</v>
      </c>
      <c r="B39" s="19"/>
      <c r="C39" s="19"/>
      <c r="D39" s="19"/>
      <c r="E39" s="19"/>
      <c r="F39" s="19"/>
      <c r="G39" s="19"/>
      <c r="H39" s="19"/>
    </row>
    <row r="40" spans="1:8" ht="10.9" customHeight="1" x14ac:dyDescent="0.2">
      <c r="A40" s="1" t="s">
        <v>27</v>
      </c>
      <c r="B40" s="19"/>
      <c r="C40" s="19"/>
      <c r="D40" s="19"/>
      <c r="E40" s="19"/>
      <c r="F40" s="19">
        <v>3250</v>
      </c>
      <c r="G40" s="19">
        <v>3250</v>
      </c>
      <c r="H40" s="19">
        <v>3250</v>
      </c>
    </row>
    <row r="41" spans="1:8" ht="10.9" customHeight="1" x14ac:dyDescent="0.2">
      <c r="A41" s="6" t="s">
        <v>172</v>
      </c>
      <c r="B41" s="19">
        <v>340</v>
      </c>
      <c r="C41" s="19">
        <v>340</v>
      </c>
      <c r="D41" s="19">
        <v>332.3</v>
      </c>
      <c r="E41" s="19">
        <v>332.3</v>
      </c>
      <c r="F41" s="19">
        <v>500</v>
      </c>
      <c r="G41" s="19">
        <v>500</v>
      </c>
      <c r="H41" s="19">
        <v>500</v>
      </c>
    </row>
    <row r="42" spans="1:8" ht="10.9" customHeight="1" x14ac:dyDescent="0.2">
      <c r="A42" s="6" t="s">
        <v>173</v>
      </c>
      <c r="B42" s="19">
        <v>500</v>
      </c>
      <c r="C42" s="19">
        <v>500</v>
      </c>
      <c r="D42" s="19">
        <v>488.7</v>
      </c>
      <c r="E42" s="19">
        <v>488.7</v>
      </c>
      <c r="F42" s="19">
        <v>500</v>
      </c>
      <c r="G42" s="19">
        <v>500</v>
      </c>
      <c r="H42" s="19">
        <v>500</v>
      </c>
    </row>
    <row r="43" spans="1:8" ht="10.9" customHeight="1" x14ac:dyDescent="0.2">
      <c r="A43" s="1" t="s">
        <v>28</v>
      </c>
      <c r="B43" s="19">
        <v>300</v>
      </c>
      <c r="C43" s="19">
        <v>300</v>
      </c>
      <c r="D43" s="19">
        <v>1906.1</v>
      </c>
      <c r="E43" s="19">
        <v>1906.1</v>
      </c>
      <c r="F43" s="19">
        <v>4500</v>
      </c>
      <c r="G43" s="19">
        <v>4500</v>
      </c>
      <c r="H43" s="19">
        <v>4500</v>
      </c>
    </row>
    <row r="44" spans="1:8" ht="10.9" customHeight="1" x14ac:dyDescent="0.2">
      <c r="A44" s="6" t="s">
        <v>174</v>
      </c>
      <c r="B44" s="19">
        <v>300</v>
      </c>
      <c r="C44" s="19">
        <v>300</v>
      </c>
      <c r="D44" s="19">
        <v>293.2</v>
      </c>
      <c r="E44" s="19">
        <v>293.2</v>
      </c>
      <c r="F44" s="19">
        <v>500</v>
      </c>
      <c r="G44" s="19">
        <v>500</v>
      </c>
      <c r="H44" s="19">
        <v>500</v>
      </c>
    </row>
    <row r="45" spans="1:8" ht="10.9" customHeight="1" x14ac:dyDescent="0.2">
      <c r="A45" s="1" t="s">
        <v>29</v>
      </c>
      <c r="B45" s="19"/>
      <c r="C45" s="19"/>
      <c r="D45" s="19"/>
      <c r="E45" s="19"/>
      <c r="F45" s="19"/>
      <c r="G45" s="19"/>
      <c r="H45" s="19"/>
    </row>
    <row r="46" spans="1:8" ht="10.9" customHeight="1" x14ac:dyDescent="0.2">
      <c r="A46" s="1" t="s">
        <v>30</v>
      </c>
      <c r="B46" s="19">
        <v>57072.7</v>
      </c>
      <c r="C46" s="19">
        <v>57072.7</v>
      </c>
      <c r="D46" s="19">
        <v>70450</v>
      </c>
      <c r="E46" s="19">
        <v>70450</v>
      </c>
      <c r="F46" s="19">
        <v>106001</v>
      </c>
      <c r="G46" s="19">
        <v>106001</v>
      </c>
      <c r="H46" s="19">
        <v>106001</v>
      </c>
    </row>
    <row r="47" spans="1:8" ht="10.9" customHeight="1" x14ac:dyDescent="0.2">
      <c r="A47" s="1" t="s">
        <v>31</v>
      </c>
      <c r="B47" s="19">
        <v>4705.3999999999996</v>
      </c>
      <c r="C47" s="19">
        <v>4705.3999999999996</v>
      </c>
      <c r="D47" s="19">
        <v>2204.3000000000002</v>
      </c>
      <c r="E47" s="19">
        <v>2204.3000000000002</v>
      </c>
      <c r="F47" s="19">
        <v>4705.6000000000004</v>
      </c>
      <c r="G47" s="19">
        <v>4705.6000000000004</v>
      </c>
      <c r="H47" s="19">
        <v>4705.6000000000004</v>
      </c>
    </row>
    <row r="48" spans="1:8" ht="10.9" customHeight="1" x14ac:dyDescent="0.2">
      <c r="A48" s="6" t="s">
        <v>175</v>
      </c>
      <c r="B48" s="19">
        <v>70</v>
      </c>
      <c r="C48" s="19">
        <v>70</v>
      </c>
      <c r="D48" s="19">
        <v>684.2</v>
      </c>
      <c r="E48" s="19">
        <v>684.2</v>
      </c>
      <c r="F48" s="19">
        <v>200</v>
      </c>
      <c r="G48" s="19">
        <v>200</v>
      </c>
      <c r="H48" s="19">
        <v>200</v>
      </c>
    </row>
    <row r="49" spans="1:8" ht="10.9" customHeight="1" x14ac:dyDescent="0.2">
      <c r="A49" s="6" t="s">
        <v>176</v>
      </c>
      <c r="B49" s="19">
        <v>642.6</v>
      </c>
      <c r="C49" s="19">
        <v>642.6</v>
      </c>
      <c r="D49" s="19">
        <v>892.5</v>
      </c>
      <c r="E49" s="19">
        <v>892.5</v>
      </c>
      <c r="F49" s="19">
        <v>2000</v>
      </c>
      <c r="G49" s="19">
        <v>2000</v>
      </c>
      <c r="H49" s="19">
        <v>2000</v>
      </c>
    </row>
    <row r="50" spans="1:8" ht="10.9" customHeight="1" x14ac:dyDescent="0.2">
      <c r="A50" s="1" t="s">
        <v>167</v>
      </c>
      <c r="B50" s="19"/>
      <c r="C50" s="19"/>
      <c r="D50" s="19"/>
      <c r="E50" s="19"/>
      <c r="F50" s="19"/>
      <c r="G50" s="19"/>
      <c r="H50" s="19"/>
    </row>
    <row r="51" spans="1:8" ht="10.9" customHeight="1" x14ac:dyDescent="0.2">
      <c r="A51" s="1" t="s">
        <v>32</v>
      </c>
      <c r="B51" s="19"/>
      <c r="C51" s="19"/>
      <c r="D51" s="19">
        <v>879.7</v>
      </c>
      <c r="E51" s="19">
        <v>879.7</v>
      </c>
      <c r="F51" s="19">
        <v>2000</v>
      </c>
      <c r="G51" s="19">
        <v>2000</v>
      </c>
      <c r="H51" s="19">
        <v>2000</v>
      </c>
    </row>
    <row r="52" spans="1:8" s="29" customFormat="1" ht="10.9" customHeight="1" x14ac:dyDescent="0.2">
      <c r="A52" s="30" t="s">
        <v>33</v>
      </c>
      <c r="B52" s="28">
        <v>556</v>
      </c>
      <c r="C52" s="28">
        <v>556</v>
      </c>
      <c r="D52" s="28">
        <v>601.29999999999995</v>
      </c>
      <c r="E52" s="28">
        <v>601.29999999999995</v>
      </c>
      <c r="F52" s="28">
        <f>F53</f>
        <v>3800</v>
      </c>
      <c r="G52" s="28">
        <f t="shared" ref="G52:H52" si="16">G53</f>
        <v>3800</v>
      </c>
      <c r="H52" s="28">
        <f t="shared" si="16"/>
        <v>3800</v>
      </c>
    </row>
    <row r="53" spans="1:8" ht="10.9" customHeight="1" x14ac:dyDescent="0.2">
      <c r="A53" s="1" t="s">
        <v>34</v>
      </c>
      <c r="B53" s="19">
        <v>556</v>
      </c>
      <c r="C53" s="19">
        <v>556</v>
      </c>
      <c r="D53" s="19">
        <v>601.29999999999995</v>
      </c>
      <c r="E53" s="19">
        <v>601.29999999999995</v>
      </c>
      <c r="F53" s="19">
        <f>F54+F55</f>
        <v>3800</v>
      </c>
      <c r="G53" s="19">
        <v>3800</v>
      </c>
      <c r="H53" s="19">
        <v>3800</v>
      </c>
    </row>
    <row r="54" spans="1:8" ht="10.9" customHeight="1" x14ac:dyDescent="0.2">
      <c r="A54" s="1" t="s">
        <v>35</v>
      </c>
      <c r="B54" s="19">
        <v>556</v>
      </c>
      <c r="C54" s="19">
        <v>556</v>
      </c>
      <c r="D54" s="19">
        <v>601.29999999999995</v>
      </c>
      <c r="E54" s="19">
        <v>601.29999999999995</v>
      </c>
      <c r="F54" s="19">
        <v>3800</v>
      </c>
      <c r="G54" s="19">
        <v>3800</v>
      </c>
      <c r="H54" s="19">
        <v>3800</v>
      </c>
    </row>
    <row r="55" spans="1:8" ht="10.9" customHeight="1" x14ac:dyDescent="0.2">
      <c r="A55" s="1" t="s">
        <v>162</v>
      </c>
      <c r="B55" s="19"/>
      <c r="C55" s="19"/>
      <c r="D55" s="19"/>
      <c r="E55" s="19"/>
      <c r="F55" s="19"/>
      <c r="G55" s="19"/>
      <c r="H55" s="19"/>
    </row>
    <row r="56" spans="1:8" ht="10.9" customHeight="1" x14ac:dyDescent="0.2">
      <c r="A56" s="1" t="s">
        <v>36</v>
      </c>
      <c r="B56" s="19">
        <v>151106.6</v>
      </c>
      <c r="C56" s="19">
        <v>151106.6</v>
      </c>
      <c r="D56" s="19">
        <f>D9</f>
        <v>196773.39999999997</v>
      </c>
      <c r="E56" s="19">
        <f t="shared" ref="E56:H56" ca="1" si="17">E9</f>
        <v>196773.39999999997</v>
      </c>
      <c r="F56" s="19">
        <f t="shared" si="17"/>
        <v>279621.19500000001</v>
      </c>
      <c r="G56" s="19">
        <f t="shared" si="17"/>
        <v>282092.49900000001</v>
      </c>
      <c r="H56" s="19">
        <f t="shared" si="17"/>
        <v>282092.49900000001</v>
      </c>
    </row>
    <row r="57" spans="1:8" ht="10.9" customHeight="1" x14ac:dyDescent="0.2">
      <c r="A57" s="1" t="s">
        <v>37</v>
      </c>
      <c r="B57" s="19"/>
      <c r="C57" s="19"/>
      <c r="D57" s="19"/>
      <c r="E57" s="19"/>
      <c r="F57" s="19"/>
      <c r="G57" s="19"/>
      <c r="H57" s="19"/>
    </row>
    <row r="58" spans="1:8" ht="10.9" customHeight="1" x14ac:dyDescent="0.2">
      <c r="A58" s="1" t="s">
        <v>38</v>
      </c>
      <c r="B58" s="19"/>
      <c r="C58" s="19"/>
      <c r="D58" s="19"/>
      <c r="E58" s="19"/>
      <c r="F58" s="19"/>
      <c r="G58" s="19"/>
      <c r="H58" s="19"/>
    </row>
    <row r="59" spans="1:8" ht="10.9" customHeight="1" x14ac:dyDescent="0.2">
      <c r="A59" s="1" t="s">
        <v>178</v>
      </c>
      <c r="B59" s="19">
        <v>151106.6</v>
      </c>
      <c r="C59" s="19">
        <v>151106.6</v>
      </c>
      <c r="D59" s="19">
        <f>D56</f>
        <v>196773.39999999997</v>
      </c>
      <c r="E59" s="19">
        <f t="shared" ref="E59:H59" ca="1" si="18">E56</f>
        <v>196773.39999999997</v>
      </c>
      <c r="F59" s="19">
        <f t="shared" si="18"/>
        <v>279621.19500000001</v>
      </c>
      <c r="G59" s="19">
        <f t="shared" si="18"/>
        <v>282092.49900000001</v>
      </c>
      <c r="H59" s="19">
        <f t="shared" si="18"/>
        <v>282092.49900000001</v>
      </c>
    </row>
    <row r="60" spans="1:8" ht="10.9" customHeight="1" x14ac:dyDescent="0.2">
      <c r="A60" s="1" t="s">
        <v>39</v>
      </c>
      <c r="B60" s="5">
        <v>1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</row>
    <row r="61" spans="1:8" ht="10.9" customHeight="1" x14ac:dyDescent="0.2">
      <c r="A61" s="1" t="s">
        <v>40</v>
      </c>
      <c r="B61" s="5">
        <v>8</v>
      </c>
      <c r="C61" s="5">
        <v>8</v>
      </c>
      <c r="D61" s="5">
        <v>8</v>
      </c>
      <c r="E61" s="5">
        <v>8</v>
      </c>
      <c r="F61" s="5">
        <v>8</v>
      </c>
      <c r="G61" s="5">
        <v>8</v>
      </c>
      <c r="H61" s="5">
        <v>8</v>
      </c>
    </row>
    <row r="62" spans="1:8" ht="10.9" customHeight="1" x14ac:dyDescent="0.2">
      <c r="A62" s="1" t="s">
        <v>41</v>
      </c>
      <c r="B62" s="5">
        <v>1</v>
      </c>
      <c r="C62" s="5">
        <v>1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</row>
    <row r="63" spans="1:8" ht="10.9" customHeight="1" x14ac:dyDescent="0.2">
      <c r="A63" s="1" t="s">
        <v>177</v>
      </c>
      <c r="B63" s="5">
        <v>7</v>
      </c>
      <c r="C63" s="5">
        <v>7</v>
      </c>
      <c r="D63" s="5">
        <v>7</v>
      </c>
      <c r="E63" s="5">
        <v>7</v>
      </c>
      <c r="F63" s="5">
        <v>7</v>
      </c>
      <c r="G63" s="5">
        <v>7</v>
      </c>
      <c r="H63" s="5">
        <v>7</v>
      </c>
    </row>
    <row r="64" spans="1:8" ht="10.9" customHeight="1" x14ac:dyDescent="0.2">
      <c r="A64" s="1" t="s">
        <v>42</v>
      </c>
      <c r="B64" s="4"/>
      <c r="C64" s="4"/>
      <c r="D64" s="4"/>
      <c r="E64" s="4"/>
      <c r="F64" s="4"/>
      <c r="G64" s="4"/>
      <c r="H64" s="4"/>
    </row>
    <row r="65" spans="1:8" ht="10.9" customHeight="1" x14ac:dyDescent="0.2">
      <c r="A65" s="1" t="s">
        <v>200</v>
      </c>
      <c r="B65" s="4"/>
      <c r="C65" s="4"/>
      <c r="D65" s="4"/>
      <c r="E65" s="4"/>
      <c r="F65" s="4"/>
      <c r="G65" s="4"/>
      <c r="H65" s="4"/>
    </row>
    <row r="69" spans="1:8" ht="10.9" customHeight="1" x14ac:dyDescent="0.2">
      <c r="A69" s="31" t="s">
        <v>179</v>
      </c>
      <c r="B69" s="31"/>
      <c r="C69" s="31"/>
      <c r="D69" s="31"/>
      <c r="E69" s="31"/>
      <c r="F69" s="31"/>
      <c r="G69" s="31"/>
      <c r="H69" s="31"/>
    </row>
    <row r="70" spans="1:8" ht="10.9" customHeight="1" x14ac:dyDescent="0.2">
      <c r="A70" s="32"/>
      <c r="B70" s="32"/>
      <c r="C70" s="32"/>
      <c r="D70" s="32"/>
      <c r="E70" s="32"/>
      <c r="F70" s="32"/>
      <c r="G70" s="32"/>
      <c r="H70" s="32"/>
    </row>
    <row r="71" spans="1:8" ht="10.9" customHeight="1" x14ac:dyDescent="0.2">
      <c r="A71" s="33" t="s">
        <v>165</v>
      </c>
      <c r="B71" s="33"/>
      <c r="C71" s="33"/>
      <c r="D71" s="33"/>
      <c r="E71" s="33"/>
      <c r="F71" s="33"/>
      <c r="G71" s="33"/>
      <c r="H71" s="33"/>
    </row>
  </sheetData>
  <mergeCells count="9">
    <mergeCell ref="A69:H69"/>
    <mergeCell ref="A71:H71"/>
    <mergeCell ref="A2:H2"/>
    <mergeCell ref="A4:H4"/>
    <mergeCell ref="B7:B8"/>
    <mergeCell ref="C7:C8"/>
    <mergeCell ref="D7:E7"/>
    <mergeCell ref="F7:H7"/>
    <mergeCell ref="A7:A8"/>
  </mergeCells>
  <pageMargins left="0.7" right="0.28000000000000003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6" sqref="D16"/>
    </sheetView>
  </sheetViews>
  <sheetFormatPr defaultRowHeight="14.25" x14ac:dyDescent="0.2"/>
  <cols>
    <col min="1" max="1" width="5.7109375" style="2" customWidth="1"/>
    <col min="2" max="2" width="21.7109375" style="2" customWidth="1"/>
    <col min="3" max="3" width="17.42578125" style="2" customWidth="1"/>
    <col min="4" max="4" width="14.7109375" style="2" customWidth="1"/>
    <col min="5" max="5" width="20.28515625" style="2" customWidth="1"/>
    <col min="6" max="6" width="12.85546875" style="2" customWidth="1"/>
    <col min="7" max="8" width="15.140625" style="2" customWidth="1"/>
    <col min="9" max="16384" width="9.140625" style="2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24" t="s">
        <v>153</v>
      </c>
      <c r="B2" s="24"/>
      <c r="C2" s="24"/>
      <c r="D2" s="24"/>
      <c r="E2" s="24"/>
      <c r="F2" s="24"/>
      <c r="G2" s="24"/>
      <c r="H2" s="24"/>
      <c r="I2" s="7"/>
    </row>
    <row r="3" spans="1:9" x14ac:dyDescent="0.2">
      <c r="A3" s="7"/>
      <c r="B3" s="7"/>
      <c r="C3" s="7"/>
      <c r="D3" s="7"/>
      <c r="E3" s="7"/>
      <c r="F3" s="7"/>
      <c r="G3" s="7"/>
      <c r="H3" s="7"/>
      <c r="I3" s="7"/>
    </row>
    <row r="4" spans="1:9" ht="58.5" customHeight="1" x14ac:dyDescent="0.2">
      <c r="A4" s="8" t="s">
        <v>47</v>
      </c>
      <c r="B4" s="9" t="s">
        <v>48</v>
      </c>
      <c r="C4" s="9" t="s">
        <v>49</v>
      </c>
      <c r="D4" s="8" t="s">
        <v>53</v>
      </c>
      <c r="E4" s="9" t="s">
        <v>50</v>
      </c>
      <c r="F4" s="8" t="s">
        <v>51</v>
      </c>
      <c r="G4" s="35" t="s">
        <v>180</v>
      </c>
      <c r="H4" s="35" t="s">
        <v>181</v>
      </c>
      <c r="I4" s="10"/>
    </row>
    <row r="5" spans="1:9" x14ac:dyDescent="0.2">
      <c r="A5" s="11">
        <v>1</v>
      </c>
      <c r="B5" s="11" t="s">
        <v>182</v>
      </c>
      <c r="C5" s="11" t="s">
        <v>190</v>
      </c>
      <c r="D5" s="12" t="s">
        <v>193</v>
      </c>
      <c r="E5" s="14">
        <v>778763</v>
      </c>
      <c r="F5" s="14">
        <v>599647</v>
      </c>
      <c r="G5" s="14">
        <f t="shared" ref="G5:G12" si="0">SUM(E5:F5)</f>
        <v>1378410</v>
      </c>
      <c r="H5" s="14">
        <f>G5*12</f>
        <v>16540920</v>
      </c>
      <c r="I5" s="7"/>
    </row>
    <row r="6" spans="1:9" x14ac:dyDescent="0.2">
      <c r="A6" s="11">
        <v>2</v>
      </c>
      <c r="B6" s="11" t="s">
        <v>183</v>
      </c>
      <c r="C6" s="11" t="s">
        <v>191</v>
      </c>
      <c r="D6" s="12" t="s">
        <v>194</v>
      </c>
      <c r="E6" s="14">
        <v>589075</v>
      </c>
      <c r="F6" s="14">
        <v>353445</v>
      </c>
      <c r="G6" s="14">
        <f t="shared" si="0"/>
        <v>942520</v>
      </c>
      <c r="H6" s="14">
        <f t="shared" ref="H6:H12" si="1">G6*12</f>
        <v>11310240</v>
      </c>
      <c r="I6" s="7"/>
    </row>
    <row r="7" spans="1:9" x14ac:dyDescent="0.2">
      <c r="A7" s="11">
        <v>3</v>
      </c>
      <c r="B7" s="11" t="s">
        <v>184</v>
      </c>
      <c r="C7" s="11" t="s">
        <v>192</v>
      </c>
      <c r="D7" s="12" t="s">
        <v>195</v>
      </c>
      <c r="E7" s="14">
        <v>546386</v>
      </c>
      <c r="F7" s="14">
        <v>245874</v>
      </c>
      <c r="G7" s="14">
        <f t="shared" si="0"/>
        <v>792260</v>
      </c>
      <c r="H7" s="14">
        <f t="shared" si="1"/>
        <v>9507120</v>
      </c>
      <c r="I7" s="7"/>
    </row>
    <row r="8" spans="1:9" x14ac:dyDescent="0.2">
      <c r="A8" s="11">
        <v>4</v>
      </c>
      <c r="B8" s="11" t="s">
        <v>185</v>
      </c>
      <c r="C8" s="11" t="s">
        <v>192</v>
      </c>
      <c r="D8" s="12" t="s">
        <v>195</v>
      </c>
      <c r="E8" s="14">
        <v>546386</v>
      </c>
      <c r="F8" s="14">
        <v>245874</v>
      </c>
      <c r="G8" s="14">
        <f t="shared" si="0"/>
        <v>792260</v>
      </c>
      <c r="H8" s="14">
        <f t="shared" si="1"/>
        <v>9507120</v>
      </c>
      <c r="I8" s="7"/>
    </row>
    <row r="9" spans="1:9" x14ac:dyDescent="0.2">
      <c r="A9" s="11">
        <v>5</v>
      </c>
      <c r="B9" s="11" t="s">
        <v>186</v>
      </c>
      <c r="C9" s="11" t="s">
        <v>192</v>
      </c>
      <c r="D9" s="12" t="s">
        <v>195</v>
      </c>
      <c r="E9" s="14">
        <v>546386</v>
      </c>
      <c r="F9" s="14">
        <v>245874</v>
      </c>
      <c r="G9" s="14">
        <f t="shared" si="0"/>
        <v>792260</v>
      </c>
      <c r="H9" s="14">
        <f t="shared" si="1"/>
        <v>9507120</v>
      </c>
      <c r="I9" s="7"/>
    </row>
    <row r="10" spans="1:9" x14ac:dyDescent="0.2">
      <c r="A10" s="11">
        <v>6</v>
      </c>
      <c r="B10" s="11" t="s">
        <v>187</v>
      </c>
      <c r="C10" s="11" t="s">
        <v>192</v>
      </c>
      <c r="D10" s="12" t="s">
        <v>195</v>
      </c>
      <c r="E10" s="14">
        <v>546386</v>
      </c>
      <c r="F10" s="14">
        <v>245874</v>
      </c>
      <c r="G10" s="14">
        <f t="shared" si="0"/>
        <v>792260</v>
      </c>
      <c r="H10" s="14">
        <f t="shared" si="1"/>
        <v>9507120</v>
      </c>
      <c r="I10" s="7"/>
    </row>
    <row r="11" spans="1:9" x14ac:dyDescent="0.2">
      <c r="A11" s="11">
        <v>7</v>
      </c>
      <c r="B11" s="11" t="s">
        <v>188</v>
      </c>
      <c r="C11" s="11" t="s">
        <v>192</v>
      </c>
      <c r="D11" s="12" t="s">
        <v>195</v>
      </c>
      <c r="E11" s="14">
        <v>546386</v>
      </c>
      <c r="F11" s="14">
        <v>245874</v>
      </c>
      <c r="G11" s="14">
        <f t="shared" si="0"/>
        <v>792260</v>
      </c>
      <c r="H11" s="14">
        <f t="shared" si="1"/>
        <v>9507120</v>
      </c>
      <c r="I11" s="7"/>
    </row>
    <row r="12" spans="1:9" x14ac:dyDescent="0.2">
      <c r="A12" s="11">
        <v>8</v>
      </c>
      <c r="B12" s="11" t="s">
        <v>189</v>
      </c>
      <c r="C12" s="11" t="s">
        <v>192</v>
      </c>
      <c r="D12" s="12" t="s">
        <v>195</v>
      </c>
      <c r="E12" s="14">
        <v>546386</v>
      </c>
      <c r="F12" s="14">
        <v>245874</v>
      </c>
      <c r="G12" s="14">
        <f t="shared" si="0"/>
        <v>792260</v>
      </c>
      <c r="H12" s="14">
        <f t="shared" si="1"/>
        <v>9507120</v>
      </c>
      <c r="I12" s="7"/>
    </row>
    <row r="13" spans="1:9" x14ac:dyDescent="0.2">
      <c r="A13" s="11"/>
      <c r="B13" s="11"/>
      <c r="C13" s="11"/>
      <c r="D13" s="11"/>
      <c r="E13" s="14"/>
      <c r="F13" s="14"/>
      <c r="G13" s="14"/>
      <c r="H13" s="14"/>
      <c r="I13" s="7"/>
    </row>
    <row r="14" spans="1:9" x14ac:dyDescent="0.2">
      <c r="A14" s="11"/>
      <c r="B14" s="11"/>
      <c r="C14" s="11"/>
      <c r="D14" s="11"/>
      <c r="E14" s="14"/>
      <c r="F14" s="14"/>
      <c r="G14" s="14"/>
      <c r="H14" s="14"/>
      <c r="I14" s="7"/>
    </row>
    <row r="15" spans="1:9" x14ac:dyDescent="0.2">
      <c r="A15" s="11"/>
      <c r="B15" s="11"/>
      <c r="C15" s="11"/>
      <c r="D15" s="11"/>
      <c r="E15" s="14"/>
      <c r="F15" s="14"/>
      <c r="G15" s="14"/>
      <c r="H15" s="14"/>
      <c r="I15" s="7"/>
    </row>
    <row r="16" spans="1:9" x14ac:dyDescent="0.2">
      <c r="A16" s="11"/>
      <c r="B16" s="11"/>
      <c r="C16" s="11"/>
      <c r="D16" s="11"/>
      <c r="E16" s="14"/>
      <c r="F16" s="14"/>
      <c r="G16" s="14"/>
      <c r="H16" s="14"/>
      <c r="I16" s="7"/>
    </row>
    <row r="17" spans="1:9" x14ac:dyDescent="0.2">
      <c r="A17" s="11"/>
      <c r="B17" s="11"/>
      <c r="C17" s="11"/>
      <c r="D17" s="11"/>
      <c r="E17" s="14"/>
      <c r="F17" s="14"/>
      <c r="G17" s="14"/>
      <c r="H17" s="14"/>
      <c r="I17" s="7"/>
    </row>
    <row r="18" spans="1:9" x14ac:dyDescent="0.2">
      <c r="A18" s="11"/>
      <c r="B18" s="11"/>
      <c r="C18" s="11"/>
      <c r="D18" s="11"/>
      <c r="E18" s="14"/>
      <c r="F18" s="14"/>
      <c r="G18" s="14"/>
      <c r="H18" s="14"/>
      <c r="I18" s="7"/>
    </row>
    <row r="19" spans="1:9" x14ac:dyDescent="0.2">
      <c r="A19" s="11"/>
      <c r="B19" s="11"/>
      <c r="C19" s="11"/>
      <c r="D19" s="11"/>
      <c r="E19" s="14"/>
      <c r="F19" s="14"/>
      <c r="G19" s="14"/>
      <c r="H19" s="14"/>
      <c r="I19" s="7"/>
    </row>
    <row r="20" spans="1:9" x14ac:dyDescent="0.2">
      <c r="A20" s="11"/>
      <c r="B20" s="11"/>
      <c r="C20" s="11"/>
      <c r="D20" s="11"/>
      <c r="E20" s="14"/>
      <c r="F20" s="14"/>
      <c r="G20" s="14"/>
      <c r="H20" s="14"/>
      <c r="I20" s="7"/>
    </row>
    <row r="21" spans="1:9" x14ac:dyDescent="0.2">
      <c r="A21" s="11"/>
      <c r="B21" s="11"/>
      <c r="C21" s="11"/>
      <c r="D21" s="11"/>
      <c r="E21" s="14"/>
      <c r="F21" s="14"/>
      <c r="G21" s="14"/>
      <c r="H21" s="14"/>
      <c r="I21" s="7"/>
    </row>
    <row r="22" spans="1:9" x14ac:dyDescent="0.2">
      <c r="A22" s="11"/>
      <c r="B22" s="11"/>
      <c r="C22" s="11"/>
      <c r="D22" s="11"/>
      <c r="E22" s="14"/>
      <c r="F22" s="14"/>
      <c r="G22" s="14"/>
      <c r="H22" s="14"/>
      <c r="I22" s="7"/>
    </row>
    <row r="23" spans="1:9" x14ac:dyDescent="0.2">
      <c r="A23" s="11"/>
      <c r="B23" s="11"/>
      <c r="C23" s="11"/>
      <c r="D23" s="11"/>
      <c r="E23" s="14"/>
      <c r="F23" s="14"/>
      <c r="G23" s="14"/>
      <c r="H23" s="14"/>
      <c r="I23" s="7"/>
    </row>
    <row r="24" spans="1:9" x14ac:dyDescent="0.2">
      <c r="A24" s="11"/>
      <c r="B24" s="11"/>
      <c r="C24" s="11"/>
      <c r="D24" s="11"/>
      <c r="E24" s="14"/>
      <c r="F24" s="14"/>
      <c r="G24" s="14"/>
      <c r="H24" s="14"/>
      <c r="I24" s="7"/>
    </row>
    <row r="25" spans="1:9" x14ac:dyDescent="0.2">
      <c r="A25" s="11"/>
      <c r="B25" s="11"/>
      <c r="C25" s="11"/>
      <c r="D25" s="11"/>
      <c r="E25" s="14"/>
      <c r="F25" s="14"/>
      <c r="G25" s="14"/>
      <c r="H25" s="14"/>
      <c r="I25" s="7"/>
    </row>
    <row r="26" spans="1:9" x14ac:dyDescent="0.2">
      <c r="A26" s="11"/>
      <c r="B26" s="11"/>
      <c r="C26" s="11"/>
      <c r="D26" s="11"/>
      <c r="E26" s="14"/>
      <c r="F26" s="14"/>
      <c r="G26" s="14"/>
      <c r="H26" s="14"/>
      <c r="I26" s="7"/>
    </row>
    <row r="27" spans="1:9" x14ac:dyDescent="0.2">
      <c r="A27" s="11"/>
      <c r="B27" s="11"/>
      <c r="C27" s="11"/>
      <c r="D27" s="11"/>
      <c r="E27" s="14"/>
      <c r="F27" s="14"/>
      <c r="G27" s="14"/>
      <c r="H27" s="14"/>
      <c r="I27" s="7"/>
    </row>
    <row r="28" spans="1:9" x14ac:dyDescent="0.2">
      <c r="A28" s="11"/>
      <c r="B28" s="11"/>
      <c r="C28" s="11"/>
      <c r="D28" s="11"/>
      <c r="E28" s="14"/>
      <c r="F28" s="14"/>
      <c r="G28" s="14"/>
      <c r="H28" s="14"/>
      <c r="I28" s="7"/>
    </row>
    <row r="29" spans="1:9" x14ac:dyDescent="0.2">
      <c r="A29" s="13"/>
      <c r="B29" s="13" t="s">
        <v>52</v>
      </c>
      <c r="C29" s="13"/>
      <c r="D29" s="13"/>
      <c r="E29" s="15">
        <f>SUM(E5:E28)</f>
        <v>4646154</v>
      </c>
      <c r="F29" s="15">
        <f>SUM(F5:F28)</f>
        <v>2428336</v>
      </c>
      <c r="G29" s="15">
        <f>SUM(G5:G28)</f>
        <v>7074490</v>
      </c>
      <c r="H29" s="15">
        <f>SUM(H5:H28)</f>
        <v>84893880</v>
      </c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20" sqref="D20"/>
    </sheetView>
  </sheetViews>
  <sheetFormatPr defaultRowHeight="15" x14ac:dyDescent="0.25"/>
  <cols>
    <col min="1" max="1" width="4.7109375" customWidth="1"/>
    <col min="2" max="2" width="14.85546875" customWidth="1"/>
    <col min="3" max="3" width="17.85546875" customWidth="1"/>
    <col min="4" max="4" width="16.5703125" customWidth="1"/>
    <col min="5" max="6" width="23.140625" customWidth="1"/>
    <col min="7" max="7" width="14.28515625" customWidth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24" t="s">
        <v>155</v>
      </c>
      <c r="B4" s="24"/>
      <c r="C4" s="24"/>
      <c r="D4" s="24"/>
      <c r="E4" s="24"/>
      <c r="F4" s="24"/>
      <c r="G4" s="24"/>
    </row>
    <row r="5" spans="1:7" x14ac:dyDescent="0.25">
      <c r="A5" s="7"/>
      <c r="B5" s="7"/>
      <c r="C5" s="7"/>
      <c r="D5" s="7"/>
      <c r="E5" s="7"/>
      <c r="F5" s="7"/>
      <c r="G5" s="7"/>
    </row>
    <row r="6" spans="1:7" ht="25.5" x14ac:dyDescent="0.25">
      <c r="A6" s="9" t="s">
        <v>47</v>
      </c>
      <c r="B6" s="9" t="s">
        <v>48</v>
      </c>
      <c r="C6" s="9" t="s">
        <v>49</v>
      </c>
      <c r="D6" s="36" t="s">
        <v>196</v>
      </c>
      <c r="E6" s="36" t="s">
        <v>197</v>
      </c>
      <c r="F6" s="36" t="s">
        <v>198</v>
      </c>
      <c r="G6" s="9" t="s">
        <v>199</v>
      </c>
    </row>
    <row r="7" spans="1:7" x14ac:dyDescent="0.25">
      <c r="A7" s="11">
        <v>1</v>
      </c>
      <c r="B7" s="11" t="s">
        <v>182</v>
      </c>
      <c r="C7" s="11" t="s">
        <v>190</v>
      </c>
      <c r="D7" s="12" t="s">
        <v>193</v>
      </c>
      <c r="E7" s="17">
        <v>968000</v>
      </c>
      <c r="F7" s="17"/>
      <c r="G7" s="17">
        <f>SUM(E7:F7)</f>
        <v>968000</v>
      </c>
    </row>
    <row r="8" spans="1:7" x14ac:dyDescent="0.25">
      <c r="A8" s="11">
        <v>2</v>
      </c>
      <c r="B8" s="11" t="s">
        <v>183</v>
      </c>
      <c r="C8" s="11" t="s">
        <v>191</v>
      </c>
      <c r="D8" s="12" t="s">
        <v>194</v>
      </c>
      <c r="E8" s="17">
        <v>968000</v>
      </c>
      <c r="F8" s="17">
        <v>96800</v>
      </c>
      <c r="G8" s="17">
        <f t="shared" ref="G8:G14" si="0">SUM(E8:F8)</f>
        <v>1064800</v>
      </c>
    </row>
    <row r="9" spans="1:7" x14ac:dyDescent="0.25">
      <c r="A9" s="11">
        <v>3</v>
      </c>
      <c r="B9" s="11" t="s">
        <v>184</v>
      </c>
      <c r="C9" s="11" t="s">
        <v>192</v>
      </c>
      <c r="D9" s="12" t="s">
        <v>195</v>
      </c>
      <c r="E9" s="17">
        <v>968000</v>
      </c>
      <c r="F9" s="17">
        <v>96800</v>
      </c>
      <c r="G9" s="17">
        <f t="shared" si="0"/>
        <v>1064800</v>
      </c>
    </row>
    <row r="10" spans="1:7" x14ac:dyDescent="0.25">
      <c r="A10" s="11">
        <v>4</v>
      </c>
      <c r="B10" s="11" t="s">
        <v>185</v>
      </c>
      <c r="C10" s="11" t="s">
        <v>192</v>
      </c>
      <c r="D10" s="12" t="s">
        <v>195</v>
      </c>
      <c r="E10" s="17">
        <v>968000</v>
      </c>
      <c r="F10" s="17">
        <v>96800</v>
      </c>
      <c r="G10" s="17">
        <f t="shared" si="0"/>
        <v>1064800</v>
      </c>
    </row>
    <row r="11" spans="1:7" x14ac:dyDescent="0.25">
      <c r="A11" s="11">
        <v>5</v>
      </c>
      <c r="B11" s="11" t="s">
        <v>186</v>
      </c>
      <c r="C11" s="11" t="s">
        <v>192</v>
      </c>
      <c r="D11" s="12" t="s">
        <v>195</v>
      </c>
      <c r="E11" s="17">
        <v>968000</v>
      </c>
      <c r="F11" s="17">
        <v>96800</v>
      </c>
      <c r="G11" s="17">
        <f t="shared" si="0"/>
        <v>1064800</v>
      </c>
    </row>
    <row r="12" spans="1:7" x14ac:dyDescent="0.25">
      <c r="A12" s="11">
        <v>6</v>
      </c>
      <c r="B12" s="11" t="s">
        <v>187</v>
      </c>
      <c r="C12" s="11" t="s">
        <v>192</v>
      </c>
      <c r="D12" s="12" t="s">
        <v>195</v>
      </c>
      <c r="E12" s="17">
        <v>968000</v>
      </c>
      <c r="F12" s="17">
        <v>96800</v>
      </c>
      <c r="G12" s="17">
        <f t="shared" si="0"/>
        <v>1064800</v>
      </c>
    </row>
    <row r="13" spans="1:7" x14ac:dyDescent="0.25">
      <c r="A13" s="11">
        <v>7</v>
      </c>
      <c r="B13" s="11" t="s">
        <v>188</v>
      </c>
      <c r="C13" s="11" t="s">
        <v>192</v>
      </c>
      <c r="D13" s="12" t="s">
        <v>195</v>
      </c>
      <c r="E13" s="17">
        <v>968000</v>
      </c>
      <c r="F13" s="17">
        <v>96800</v>
      </c>
      <c r="G13" s="17">
        <f t="shared" si="0"/>
        <v>1064800</v>
      </c>
    </row>
    <row r="14" spans="1:7" x14ac:dyDescent="0.25">
      <c r="A14" s="11">
        <v>8</v>
      </c>
      <c r="B14" s="11" t="s">
        <v>189</v>
      </c>
      <c r="C14" s="11" t="s">
        <v>192</v>
      </c>
      <c r="D14" s="12" t="s">
        <v>195</v>
      </c>
      <c r="E14" s="17">
        <v>968000</v>
      </c>
      <c r="F14" s="17">
        <v>96800</v>
      </c>
      <c r="G14" s="17">
        <f t="shared" si="0"/>
        <v>1064800</v>
      </c>
    </row>
    <row r="15" spans="1:7" x14ac:dyDescent="0.25">
      <c r="A15" s="11"/>
      <c r="B15" s="11"/>
      <c r="C15" s="11"/>
      <c r="D15" s="11"/>
      <c r="E15" s="14"/>
      <c r="F15" s="14"/>
      <c r="G15" s="14"/>
    </row>
    <row r="16" spans="1:7" x14ac:dyDescent="0.25">
      <c r="A16" s="11"/>
      <c r="B16" s="11"/>
      <c r="C16" s="11"/>
      <c r="D16" s="11"/>
      <c r="E16" s="14"/>
      <c r="F16" s="14"/>
      <c r="G16" s="14"/>
    </row>
    <row r="17" spans="1:7" x14ac:dyDescent="0.25">
      <c r="A17" s="11"/>
      <c r="B17" s="11"/>
      <c r="C17" s="11"/>
      <c r="D17" s="11"/>
      <c r="E17" s="14"/>
      <c r="F17" s="14"/>
      <c r="G17" s="14"/>
    </row>
    <row r="18" spans="1:7" x14ac:dyDescent="0.25">
      <c r="A18" s="11"/>
      <c r="B18" s="11"/>
      <c r="C18" s="11"/>
      <c r="D18" s="11"/>
      <c r="E18" s="14"/>
      <c r="F18" s="14"/>
      <c r="G18" s="14"/>
    </row>
    <row r="19" spans="1:7" x14ac:dyDescent="0.25">
      <c r="A19" s="11"/>
      <c r="B19" s="11"/>
      <c r="C19" s="11"/>
      <c r="D19" s="11"/>
      <c r="E19" s="14"/>
      <c r="F19" s="14"/>
      <c r="G19" s="14"/>
    </row>
    <row r="20" spans="1:7" x14ac:dyDescent="0.25">
      <c r="A20" s="11"/>
      <c r="B20" s="11"/>
      <c r="C20" s="11"/>
      <c r="D20" s="11"/>
      <c r="E20" s="14"/>
      <c r="F20" s="14"/>
      <c r="G20" s="14"/>
    </row>
    <row r="21" spans="1:7" x14ac:dyDescent="0.25">
      <c r="A21" s="11"/>
      <c r="B21" s="11"/>
      <c r="C21" s="11"/>
      <c r="D21" s="11"/>
      <c r="E21" s="14"/>
      <c r="F21" s="14"/>
      <c r="G21" s="14"/>
    </row>
    <row r="22" spans="1:7" x14ac:dyDescent="0.25">
      <c r="A22" s="11"/>
      <c r="B22" s="11"/>
      <c r="C22" s="11"/>
      <c r="D22" s="11"/>
      <c r="E22" s="14"/>
      <c r="F22" s="14"/>
      <c r="G22" s="14"/>
    </row>
    <row r="23" spans="1:7" x14ac:dyDescent="0.25">
      <c r="A23" s="11"/>
      <c r="B23" s="11"/>
      <c r="C23" s="11"/>
      <c r="D23" s="11"/>
      <c r="E23" s="14"/>
      <c r="F23" s="14"/>
      <c r="G23" s="14"/>
    </row>
    <row r="24" spans="1:7" x14ac:dyDescent="0.25">
      <c r="A24" s="11"/>
      <c r="B24" s="11"/>
      <c r="C24" s="11"/>
      <c r="D24" s="11"/>
      <c r="E24" s="14"/>
      <c r="F24" s="14"/>
      <c r="G24" s="14"/>
    </row>
    <row r="25" spans="1:7" x14ac:dyDescent="0.25">
      <c r="A25" s="11"/>
      <c r="B25" s="11"/>
      <c r="C25" s="11"/>
      <c r="D25" s="11"/>
      <c r="E25" s="14"/>
      <c r="F25" s="14"/>
      <c r="G25" s="14"/>
    </row>
    <row r="26" spans="1:7" x14ac:dyDescent="0.25">
      <c r="A26" s="13"/>
      <c r="B26" s="13" t="s">
        <v>52</v>
      </c>
      <c r="C26" s="13"/>
      <c r="D26" s="13"/>
      <c r="E26" s="18">
        <f>SUM(E7:E25)</f>
        <v>7744000</v>
      </c>
      <c r="F26" s="18">
        <f>SUM(F7:F25)</f>
        <v>677600</v>
      </c>
      <c r="G26" s="18">
        <f>SUM(G7:G25)</f>
        <v>8421600</v>
      </c>
    </row>
  </sheetData>
  <mergeCells count="1">
    <mergeCell ref="A4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54"/>
  <sheetViews>
    <sheetView tabSelected="1" workbookViewId="0">
      <selection activeCell="B158" sqref="B158"/>
    </sheetView>
  </sheetViews>
  <sheetFormatPr defaultRowHeight="11.25" x14ac:dyDescent="0.2"/>
  <cols>
    <col min="1" max="1" width="6.140625" style="41" customWidth="1"/>
    <col min="2" max="2" width="50.28515625" style="38" customWidth="1"/>
    <col min="3" max="3" width="11.140625" style="38" customWidth="1"/>
    <col min="4" max="4" width="11.5703125" style="38" customWidth="1"/>
    <col min="5" max="5" width="14.42578125" style="38" customWidth="1"/>
    <col min="6" max="6" width="14" style="38" customWidth="1"/>
    <col min="7" max="16384" width="9.140625" style="38"/>
  </cols>
  <sheetData>
    <row r="2" spans="1:6" ht="15" customHeight="1" x14ac:dyDescent="0.2">
      <c r="A2" s="37" t="s">
        <v>156</v>
      </c>
      <c r="B2" s="37"/>
      <c r="C2" s="37"/>
      <c r="D2" s="37"/>
      <c r="E2" s="37"/>
      <c r="F2" s="37"/>
    </row>
    <row r="3" spans="1:6" x14ac:dyDescent="0.2">
      <c r="A3" s="39"/>
      <c r="B3" s="40"/>
      <c r="C3" s="40"/>
      <c r="D3" s="40"/>
      <c r="E3" s="40"/>
      <c r="F3" s="40"/>
    </row>
    <row r="4" spans="1:6" x14ac:dyDescent="0.2">
      <c r="E4" s="20" t="s">
        <v>46</v>
      </c>
    </row>
    <row r="5" spans="1:6" ht="15" customHeight="1" x14ac:dyDescent="0.2">
      <c r="A5" s="42" t="s">
        <v>47</v>
      </c>
      <c r="B5" s="42" t="s">
        <v>54</v>
      </c>
      <c r="C5" s="43" t="s">
        <v>171</v>
      </c>
      <c r="D5" s="44" t="s">
        <v>158</v>
      </c>
      <c r="E5" s="44"/>
      <c r="F5" s="42" t="s">
        <v>163</v>
      </c>
    </row>
    <row r="6" spans="1:6" ht="46.5" customHeight="1" x14ac:dyDescent="0.2">
      <c r="A6" s="42"/>
      <c r="B6" s="42"/>
      <c r="C6" s="45"/>
      <c r="D6" s="46" t="s">
        <v>137</v>
      </c>
      <c r="E6" s="47" t="s">
        <v>201</v>
      </c>
      <c r="F6" s="42"/>
    </row>
    <row r="7" spans="1:6" x14ac:dyDescent="0.2">
      <c r="A7" s="48">
        <v>1</v>
      </c>
      <c r="B7" s="49" t="s">
        <v>202</v>
      </c>
      <c r="C7" s="50">
        <v>1147.9000000000001</v>
      </c>
      <c r="D7" s="51">
        <v>1236</v>
      </c>
      <c r="E7" s="51">
        <v>1236</v>
      </c>
      <c r="F7" s="51">
        <v>5119</v>
      </c>
    </row>
    <row r="8" spans="1:6" x14ac:dyDescent="0.2">
      <c r="A8" s="48">
        <v>1.1000000000000001</v>
      </c>
      <c r="B8" s="52" t="s">
        <v>55</v>
      </c>
      <c r="C8" s="50">
        <v>8</v>
      </c>
      <c r="D8" s="50">
        <v>8</v>
      </c>
      <c r="E8" s="50">
        <v>8</v>
      </c>
      <c r="F8" s="50">
        <v>8</v>
      </c>
    </row>
    <row r="9" spans="1:6" x14ac:dyDescent="0.2">
      <c r="A9" s="48">
        <v>1.2</v>
      </c>
      <c r="B9" s="52" t="s">
        <v>56</v>
      </c>
      <c r="C9" s="50">
        <v>143.5</v>
      </c>
      <c r="D9" s="50">
        <v>154.5</v>
      </c>
      <c r="E9" s="50">
        <v>154.5</v>
      </c>
      <c r="F9" s="50"/>
    </row>
    <row r="10" spans="1:6" ht="13.5" customHeight="1" x14ac:dyDescent="0.2">
      <c r="A10" s="48">
        <v>1.3</v>
      </c>
      <c r="B10" s="53" t="s">
        <v>138</v>
      </c>
      <c r="C10" s="50"/>
      <c r="D10" s="50"/>
      <c r="E10" s="50"/>
      <c r="F10" s="50"/>
    </row>
    <row r="11" spans="1:6" ht="24.75" customHeight="1" x14ac:dyDescent="0.2">
      <c r="A11" s="48">
        <v>1.4</v>
      </c>
      <c r="B11" s="53" t="s">
        <v>140</v>
      </c>
      <c r="C11" s="50"/>
      <c r="D11" s="50"/>
      <c r="E11" s="50"/>
      <c r="F11" s="50"/>
    </row>
    <row r="12" spans="1:6" x14ac:dyDescent="0.2">
      <c r="A12" s="48">
        <v>1.5</v>
      </c>
      <c r="B12" s="53" t="s">
        <v>139</v>
      </c>
      <c r="C12" s="50">
        <v>1147.9000000000001</v>
      </c>
      <c r="D12" s="51">
        <v>1236</v>
      </c>
      <c r="E12" s="51">
        <v>1236</v>
      </c>
      <c r="F12" s="51">
        <v>5119</v>
      </c>
    </row>
    <row r="13" spans="1:6" x14ac:dyDescent="0.2">
      <c r="A13" s="48">
        <v>2</v>
      </c>
      <c r="B13" s="49" t="s">
        <v>203</v>
      </c>
      <c r="C13" s="50"/>
      <c r="D13" s="50"/>
      <c r="E13" s="50"/>
      <c r="F13" s="50"/>
    </row>
    <row r="14" spans="1:6" x14ac:dyDescent="0.2">
      <c r="A14" s="48">
        <v>2.1</v>
      </c>
      <c r="B14" s="52" t="s">
        <v>141</v>
      </c>
      <c r="C14" s="50"/>
      <c r="D14" s="50"/>
      <c r="E14" s="50"/>
      <c r="F14" s="50"/>
    </row>
    <row r="15" spans="1:6" x14ac:dyDescent="0.2">
      <c r="A15" s="48">
        <v>2.2000000000000002</v>
      </c>
      <c r="B15" s="52" t="s">
        <v>57</v>
      </c>
      <c r="C15" s="50"/>
      <c r="D15" s="50"/>
      <c r="E15" s="50"/>
      <c r="F15" s="50"/>
    </row>
    <row r="16" spans="1:6" x14ac:dyDescent="0.2">
      <c r="A16" s="48">
        <v>2.2999999999999998</v>
      </c>
      <c r="B16" s="52" t="s">
        <v>204</v>
      </c>
      <c r="C16" s="50"/>
      <c r="D16" s="50"/>
      <c r="E16" s="50"/>
      <c r="F16" s="50"/>
    </row>
    <row r="17" spans="1:6" x14ac:dyDescent="0.2">
      <c r="A17" s="48">
        <v>2.4</v>
      </c>
      <c r="B17" s="54" t="s">
        <v>143</v>
      </c>
      <c r="C17" s="50"/>
      <c r="D17" s="50"/>
      <c r="E17" s="50"/>
      <c r="F17" s="50"/>
    </row>
    <row r="18" spans="1:6" x14ac:dyDescent="0.2">
      <c r="A18" s="48">
        <v>3</v>
      </c>
      <c r="B18" s="49" t="s">
        <v>205</v>
      </c>
      <c r="C18" s="50"/>
      <c r="D18" s="50"/>
      <c r="E18" s="50"/>
      <c r="F18" s="50"/>
    </row>
    <row r="19" spans="1:6" x14ac:dyDescent="0.2">
      <c r="A19" s="48">
        <v>3.1</v>
      </c>
      <c r="B19" s="55" t="s">
        <v>142</v>
      </c>
      <c r="C19" s="50"/>
      <c r="D19" s="50"/>
      <c r="E19" s="50"/>
      <c r="F19" s="50"/>
    </row>
    <row r="20" spans="1:6" x14ac:dyDescent="0.2">
      <c r="A20" s="48">
        <v>3.2</v>
      </c>
      <c r="B20" s="55" t="s">
        <v>206</v>
      </c>
      <c r="C20" s="50"/>
      <c r="D20" s="50"/>
      <c r="E20" s="50"/>
      <c r="F20" s="50"/>
    </row>
    <row r="21" spans="1:6" x14ac:dyDescent="0.2">
      <c r="A21" s="48">
        <v>3.3</v>
      </c>
      <c r="B21" s="55" t="s">
        <v>58</v>
      </c>
      <c r="C21" s="50"/>
      <c r="D21" s="50"/>
      <c r="E21" s="50"/>
      <c r="F21" s="50"/>
    </row>
    <row r="22" spans="1:6" x14ac:dyDescent="0.2">
      <c r="A22" s="48">
        <v>3.4</v>
      </c>
      <c r="B22" s="56" t="s">
        <v>154</v>
      </c>
      <c r="C22" s="50"/>
      <c r="D22" s="50"/>
      <c r="E22" s="50"/>
      <c r="F22" s="50"/>
    </row>
    <row r="23" spans="1:6" x14ac:dyDescent="0.2">
      <c r="A23" s="48">
        <v>3.5</v>
      </c>
      <c r="B23" s="55" t="s">
        <v>144</v>
      </c>
      <c r="C23" s="50"/>
      <c r="D23" s="50"/>
      <c r="E23" s="50"/>
      <c r="F23" s="50"/>
    </row>
    <row r="24" spans="1:6" x14ac:dyDescent="0.2">
      <c r="A24" s="48">
        <v>3.6</v>
      </c>
      <c r="B24" s="57" t="s">
        <v>145</v>
      </c>
      <c r="C24" s="50"/>
      <c r="D24" s="50"/>
      <c r="E24" s="50"/>
      <c r="F24" s="50"/>
    </row>
    <row r="25" spans="1:6" x14ac:dyDescent="0.2">
      <c r="A25" s="48">
        <v>4</v>
      </c>
      <c r="B25" s="49" t="s">
        <v>207</v>
      </c>
      <c r="C25" s="50">
        <v>5235.3999999999996</v>
      </c>
      <c r="D25" s="50">
        <v>7154.8</v>
      </c>
      <c r="E25" s="50">
        <v>7154.8</v>
      </c>
      <c r="F25" s="51">
        <v>9720</v>
      </c>
    </row>
    <row r="26" spans="1:6" x14ac:dyDescent="0.2">
      <c r="A26" s="48">
        <v>4.0999999999999996</v>
      </c>
      <c r="B26" s="55" t="s">
        <v>59</v>
      </c>
      <c r="C26" s="50"/>
      <c r="D26" s="50"/>
      <c r="E26" s="50"/>
      <c r="F26" s="50"/>
    </row>
    <row r="27" spans="1:6" x14ac:dyDescent="0.2">
      <c r="A27" s="48">
        <v>4.2</v>
      </c>
      <c r="B27" s="55" t="s">
        <v>146</v>
      </c>
      <c r="C27" s="50"/>
      <c r="D27" s="50"/>
      <c r="E27" s="50"/>
      <c r="F27" s="50"/>
    </row>
    <row r="28" spans="1:6" x14ac:dyDescent="0.2">
      <c r="A28" s="48">
        <v>4.3</v>
      </c>
      <c r="B28" s="55" t="s">
        <v>61</v>
      </c>
      <c r="C28" s="50"/>
      <c r="D28" s="50"/>
      <c r="E28" s="50"/>
      <c r="F28" s="50"/>
    </row>
    <row r="29" spans="1:6" x14ac:dyDescent="0.2">
      <c r="A29" s="48">
        <v>4.4000000000000004</v>
      </c>
      <c r="B29" s="55" t="s">
        <v>62</v>
      </c>
      <c r="C29" s="50"/>
      <c r="D29" s="50"/>
      <c r="E29" s="50"/>
      <c r="F29" s="50"/>
    </row>
    <row r="30" spans="1:6" x14ac:dyDescent="0.2">
      <c r="A30" s="48">
        <v>4.5</v>
      </c>
      <c r="B30" s="55" t="s">
        <v>63</v>
      </c>
      <c r="C30" s="50"/>
      <c r="D30" s="50"/>
      <c r="E30" s="50"/>
      <c r="F30" s="50"/>
    </row>
    <row r="31" spans="1:6" x14ac:dyDescent="0.2">
      <c r="A31" s="48">
        <v>4.5999999999999996</v>
      </c>
      <c r="B31" s="55" t="s">
        <v>149</v>
      </c>
      <c r="C31" s="50"/>
      <c r="D31" s="50"/>
      <c r="E31" s="50"/>
      <c r="F31" s="50"/>
    </row>
    <row r="32" spans="1:6" x14ac:dyDescent="0.2">
      <c r="A32" s="48">
        <v>4.7</v>
      </c>
      <c r="B32" s="55" t="s">
        <v>61</v>
      </c>
      <c r="C32" s="50"/>
      <c r="D32" s="50"/>
      <c r="E32" s="50"/>
      <c r="F32" s="50"/>
    </row>
    <row r="33" spans="1:6" x14ac:dyDescent="0.2">
      <c r="A33" s="48">
        <v>4.8</v>
      </c>
      <c r="B33" s="55" t="s">
        <v>62</v>
      </c>
      <c r="C33" s="50"/>
      <c r="D33" s="50"/>
      <c r="E33" s="50"/>
      <c r="F33" s="50"/>
    </row>
    <row r="34" spans="1:6" x14ac:dyDescent="0.2">
      <c r="A34" s="48">
        <v>4.9000000000000004</v>
      </c>
      <c r="B34" s="55" t="s">
        <v>64</v>
      </c>
      <c r="C34" s="50"/>
      <c r="D34" s="50"/>
      <c r="E34" s="50"/>
      <c r="F34" s="50"/>
    </row>
    <row r="35" spans="1:6" x14ac:dyDescent="0.2">
      <c r="A35" s="58">
        <v>4.0999999999999996</v>
      </c>
      <c r="B35" s="55" t="s">
        <v>60</v>
      </c>
      <c r="C35" s="50"/>
      <c r="D35" s="50"/>
      <c r="E35" s="50"/>
      <c r="F35" s="50"/>
    </row>
    <row r="36" spans="1:6" x14ac:dyDescent="0.2">
      <c r="A36" s="48">
        <v>4.1100000000000003</v>
      </c>
      <c r="B36" s="55" t="s">
        <v>61</v>
      </c>
      <c r="C36" s="50"/>
      <c r="D36" s="50"/>
      <c r="E36" s="50"/>
      <c r="F36" s="50"/>
    </row>
    <row r="37" spans="1:6" x14ac:dyDescent="0.2">
      <c r="A37" s="48">
        <v>4.12</v>
      </c>
      <c r="B37" s="55" t="s">
        <v>62</v>
      </c>
      <c r="C37" s="50"/>
      <c r="D37" s="50"/>
      <c r="E37" s="50"/>
      <c r="F37" s="50"/>
    </row>
    <row r="38" spans="1:6" x14ac:dyDescent="0.2">
      <c r="A38" s="48">
        <v>4.13</v>
      </c>
      <c r="B38" s="55" t="s">
        <v>65</v>
      </c>
      <c r="C38" s="50"/>
      <c r="D38" s="50"/>
      <c r="E38" s="50"/>
      <c r="F38" s="50"/>
    </row>
    <row r="39" spans="1:6" x14ac:dyDescent="0.2">
      <c r="A39" s="48">
        <v>4.1399999999999997</v>
      </c>
      <c r="B39" s="56" t="s">
        <v>150</v>
      </c>
      <c r="C39" s="50"/>
      <c r="D39" s="50"/>
      <c r="E39" s="50"/>
      <c r="F39" s="50"/>
    </row>
    <row r="40" spans="1:6" x14ac:dyDescent="0.2">
      <c r="A40" s="48">
        <v>4.1500000000000004</v>
      </c>
      <c r="B40" s="55" t="s">
        <v>66</v>
      </c>
      <c r="C40" s="50"/>
      <c r="D40" s="50"/>
      <c r="E40" s="50"/>
      <c r="F40" s="50"/>
    </row>
    <row r="41" spans="1:6" x14ac:dyDescent="0.2">
      <c r="A41" s="48">
        <v>4.16</v>
      </c>
      <c r="B41" s="55" t="s">
        <v>208</v>
      </c>
      <c r="C41" s="50"/>
      <c r="D41" s="50"/>
      <c r="E41" s="50"/>
      <c r="F41" s="50"/>
    </row>
    <row r="42" spans="1:6" x14ac:dyDescent="0.2">
      <c r="A42" s="48">
        <v>4.17</v>
      </c>
      <c r="B42" s="56" t="s">
        <v>67</v>
      </c>
      <c r="C42" s="50"/>
      <c r="D42" s="50"/>
      <c r="E42" s="50"/>
      <c r="F42" s="50"/>
    </row>
    <row r="43" spans="1:6" x14ac:dyDescent="0.2">
      <c r="A43" s="48">
        <v>4.18</v>
      </c>
      <c r="B43" s="59" t="s">
        <v>68</v>
      </c>
      <c r="C43" s="50">
        <v>5235.3999999999996</v>
      </c>
      <c r="D43" s="50">
        <v>7154.8</v>
      </c>
      <c r="E43" s="50">
        <v>7154.8</v>
      </c>
      <c r="F43" s="51">
        <v>9720</v>
      </c>
    </row>
    <row r="44" spans="1:6" x14ac:dyDescent="0.2">
      <c r="A44" s="48">
        <v>5</v>
      </c>
      <c r="B44" s="49" t="s">
        <v>209</v>
      </c>
      <c r="C44" s="50">
        <v>2280.8000000000002</v>
      </c>
      <c r="D44" s="50">
        <v>2370.1</v>
      </c>
      <c r="E44" s="50">
        <v>2370.1</v>
      </c>
      <c r="F44" s="51">
        <v>5040</v>
      </c>
    </row>
    <row r="45" spans="1:6" x14ac:dyDescent="0.2">
      <c r="A45" s="48">
        <v>5.0999999999999996</v>
      </c>
      <c r="B45" s="52" t="s">
        <v>210</v>
      </c>
      <c r="C45" s="50"/>
      <c r="D45" s="50"/>
      <c r="E45" s="50"/>
      <c r="F45" s="50"/>
    </row>
    <row r="46" spans="1:6" x14ac:dyDescent="0.2">
      <c r="A46" s="48">
        <v>5.2</v>
      </c>
      <c r="B46" s="52" t="s">
        <v>211</v>
      </c>
      <c r="C46" s="50"/>
      <c r="D46" s="50"/>
      <c r="E46" s="50"/>
      <c r="F46" s="51">
        <v>240</v>
      </c>
    </row>
    <row r="47" spans="1:6" x14ac:dyDescent="0.2">
      <c r="A47" s="48">
        <v>5.3</v>
      </c>
      <c r="B47" s="53" t="s">
        <v>69</v>
      </c>
      <c r="C47" s="50"/>
      <c r="D47" s="50"/>
      <c r="E47" s="50"/>
      <c r="F47" s="51">
        <v>3600</v>
      </c>
    </row>
    <row r="48" spans="1:6" x14ac:dyDescent="0.2">
      <c r="A48" s="48">
        <v>5.4</v>
      </c>
      <c r="B48" s="52" t="s">
        <v>70</v>
      </c>
      <c r="C48" s="50">
        <v>2</v>
      </c>
      <c r="D48" s="50">
        <v>2</v>
      </c>
      <c r="E48" s="50">
        <v>2</v>
      </c>
      <c r="F48" s="50">
        <v>3</v>
      </c>
    </row>
    <row r="49" spans="1:6" x14ac:dyDescent="0.2">
      <c r="A49" s="48">
        <v>5.5</v>
      </c>
      <c r="B49" s="60" t="s">
        <v>71</v>
      </c>
      <c r="C49" s="50"/>
      <c r="D49" s="50"/>
      <c r="E49" s="50"/>
      <c r="F49" s="50"/>
    </row>
    <row r="50" spans="1:6" x14ac:dyDescent="0.2">
      <c r="A50" s="48">
        <v>5.6</v>
      </c>
      <c r="B50" s="53" t="s">
        <v>72</v>
      </c>
      <c r="C50" s="50"/>
      <c r="D50" s="50"/>
      <c r="E50" s="50"/>
      <c r="F50" s="50"/>
    </row>
    <row r="51" spans="1:6" x14ac:dyDescent="0.2">
      <c r="A51" s="48">
        <v>5.7</v>
      </c>
      <c r="B51" s="52" t="s">
        <v>73</v>
      </c>
      <c r="C51" s="51">
        <v>95</v>
      </c>
      <c r="D51" s="50">
        <v>98.7</v>
      </c>
      <c r="E51" s="50">
        <v>98.7</v>
      </c>
      <c r="F51" s="51">
        <v>300</v>
      </c>
    </row>
    <row r="52" spans="1:6" x14ac:dyDescent="0.2">
      <c r="A52" s="48">
        <v>5.8</v>
      </c>
      <c r="B52" s="53" t="s">
        <v>74</v>
      </c>
      <c r="C52" s="50"/>
      <c r="D52" s="50"/>
      <c r="E52" s="50"/>
      <c r="F52" s="50"/>
    </row>
    <row r="53" spans="1:6" x14ac:dyDescent="0.2">
      <c r="A53" s="48">
        <v>5.9</v>
      </c>
      <c r="B53" s="55" t="s">
        <v>212</v>
      </c>
      <c r="C53" s="50"/>
      <c r="D53" s="50"/>
      <c r="E53" s="50"/>
      <c r="F53" s="50"/>
    </row>
    <row r="54" spans="1:6" x14ac:dyDescent="0.2">
      <c r="A54" s="58">
        <v>5.0999999999999996</v>
      </c>
      <c r="B54" s="55" t="s">
        <v>213</v>
      </c>
      <c r="C54" s="50"/>
      <c r="D54" s="50"/>
      <c r="E54" s="50"/>
      <c r="F54" s="50"/>
    </row>
    <row r="55" spans="1:6" x14ac:dyDescent="0.2">
      <c r="A55" s="48">
        <v>5.1100000000000003</v>
      </c>
      <c r="B55" s="52" t="s">
        <v>214</v>
      </c>
      <c r="C55" s="50"/>
      <c r="D55" s="50"/>
      <c r="E55" s="50"/>
      <c r="F55" s="51">
        <v>100</v>
      </c>
    </row>
    <row r="56" spans="1:6" x14ac:dyDescent="0.2">
      <c r="A56" s="48">
        <v>5.12</v>
      </c>
      <c r="B56" s="53" t="s">
        <v>75</v>
      </c>
      <c r="C56" s="50"/>
      <c r="D56" s="50"/>
      <c r="E56" s="50"/>
      <c r="F56" s="51">
        <v>1200</v>
      </c>
    </row>
    <row r="57" spans="1:6" x14ac:dyDescent="0.2">
      <c r="A57" s="48">
        <v>5.13</v>
      </c>
      <c r="B57" s="55" t="s">
        <v>215</v>
      </c>
      <c r="C57" s="50"/>
      <c r="D57" s="50"/>
      <c r="E57" s="50"/>
      <c r="F57" s="50"/>
    </row>
    <row r="58" spans="1:6" x14ac:dyDescent="0.2">
      <c r="A58" s="48">
        <v>5.14</v>
      </c>
      <c r="B58" s="55" t="s">
        <v>216</v>
      </c>
      <c r="C58" s="50"/>
      <c r="D58" s="50"/>
      <c r="E58" s="50"/>
      <c r="F58" s="50"/>
    </row>
    <row r="59" spans="1:6" x14ac:dyDescent="0.2">
      <c r="A59" s="48">
        <v>5.15</v>
      </c>
      <c r="B59" s="55" t="s">
        <v>217</v>
      </c>
      <c r="C59" s="50"/>
      <c r="D59" s="50"/>
      <c r="E59" s="50"/>
      <c r="F59" s="50"/>
    </row>
    <row r="60" spans="1:6" x14ac:dyDescent="0.2">
      <c r="A60" s="48">
        <v>5.16</v>
      </c>
      <c r="B60" s="55" t="s">
        <v>218</v>
      </c>
      <c r="C60" s="50"/>
      <c r="D60" s="50"/>
      <c r="E60" s="50"/>
      <c r="F60" s="50"/>
    </row>
    <row r="61" spans="1:6" x14ac:dyDescent="0.2">
      <c r="A61" s="48">
        <v>5.17</v>
      </c>
      <c r="B61" s="55" t="s">
        <v>219</v>
      </c>
      <c r="C61" s="50"/>
      <c r="D61" s="50"/>
      <c r="E61" s="50"/>
      <c r="F61" s="50"/>
    </row>
    <row r="62" spans="1:6" x14ac:dyDescent="0.2">
      <c r="A62" s="48">
        <v>5.18</v>
      </c>
      <c r="B62" s="55" t="s">
        <v>220</v>
      </c>
      <c r="C62" s="50"/>
      <c r="D62" s="50"/>
      <c r="E62" s="50"/>
      <c r="F62" s="50"/>
    </row>
    <row r="63" spans="1:6" x14ac:dyDescent="0.2">
      <c r="A63" s="48">
        <v>5.19</v>
      </c>
      <c r="B63" s="55" t="s">
        <v>221</v>
      </c>
      <c r="C63" s="50"/>
      <c r="D63" s="50"/>
      <c r="E63" s="50"/>
      <c r="F63" s="50"/>
    </row>
    <row r="64" spans="1:6" x14ac:dyDescent="0.2">
      <c r="A64" s="58">
        <v>5.2</v>
      </c>
      <c r="B64" s="61" t="s">
        <v>76</v>
      </c>
      <c r="C64" s="50">
        <v>2280.8000000000002</v>
      </c>
      <c r="D64" s="50">
        <v>2370.1</v>
      </c>
      <c r="E64" s="50">
        <v>2370.1</v>
      </c>
      <c r="F64" s="51">
        <v>5040</v>
      </c>
    </row>
    <row r="65" spans="1:6" x14ac:dyDescent="0.2">
      <c r="A65" s="48">
        <v>6</v>
      </c>
      <c r="B65" s="49" t="s">
        <v>222</v>
      </c>
      <c r="C65" s="50"/>
      <c r="D65" s="50"/>
      <c r="E65" s="50"/>
      <c r="F65" s="50"/>
    </row>
    <row r="66" spans="1:6" x14ac:dyDescent="0.2">
      <c r="A66" s="48">
        <v>6.1</v>
      </c>
      <c r="B66" s="52" t="s">
        <v>147</v>
      </c>
      <c r="C66" s="50"/>
      <c r="D66" s="50"/>
      <c r="E66" s="50"/>
      <c r="F66" s="50"/>
    </row>
    <row r="67" spans="1:6" x14ac:dyDescent="0.2">
      <c r="A67" s="48">
        <v>6.2</v>
      </c>
      <c r="B67" s="52" t="s">
        <v>77</v>
      </c>
      <c r="C67" s="50"/>
      <c r="D67" s="50"/>
      <c r="E67" s="50"/>
      <c r="F67" s="50"/>
    </row>
    <row r="68" spans="1:6" x14ac:dyDescent="0.2">
      <c r="A68" s="48">
        <v>6.3</v>
      </c>
      <c r="B68" s="53" t="s">
        <v>78</v>
      </c>
      <c r="C68" s="50"/>
      <c r="D68" s="50"/>
      <c r="E68" s="50"/>
      <c r="F68" s="50"/>
    </row>
    <row r="69" spans="1:6" x14ac:dyDescent="0.2">
      <c r="A69" s="48">
        <v>6.4</v>
      </c>
      <c r="B69" s="52" t="s">
        <v>148</v>
      </c>
      <c r="C69" s="50"/>
      <c r="D69" s="50"/>
      <c r="E69" s="50"/>
      <c r="F69" s="50"/>
    </row>
    <row r="70" spans="1:6" x14ac:dyDescent="0.2">
      <c r="A70" s="48">
        <v>6.5</v>
      </c>
      <c r="B70" s="52" t="s">
        <v>79</v>
      </c>
      <c r="C70" s="50"/>
      <c r="D70" s="50"/>
      <c r="E70" s="50"/>
      <c r="F70" s="50"/>
    </row>
    <row r="71" spans="1:6" x14ac:dyDescent="0.2">
      <c r="A71" s="48">
        <v>6.6</v>
      </c>
      <c r="B71" s="53" t="s">
        <v>80</v>
      </c>
      <c r="C71" s="50"/>
      <c r="D71" s="50"/>
      <c r="E71" s="50"/>
      <c r="F71" s="50"/>
    </row>
    <row r="72" spans="1:6" x14ac:dyDescent="0.2">
      <c r="A72" s="48">
        <v>6.7</v>
      </c>
      <c r="B72" s="59" t="s">
        <v>151</v>
      </c>
      <c r="C72" s="50"/>
      <c r="D72" s="50"/>
      <c r="E72" s="50"/>
      <c r="F72" s="50"/>
    </row>
    <row r="73" spans="1:6" x14ac:dyDescent="0.2">
      <c r="A73" s="62">
        <v>7</v>
      </c>
      <c r="B73" s="49" t="s">
        <v>223</v>
      </c>
      <c r="C73" s="51">
        <v>400</v>
      </c>
      <c r="D73" s="51">
        <v>400</v>
      </c>
      <c r="E73" s="51">
        <v>400</v>
      </c>
      <c r="F73" s="51">
        <v>1700</v>
      </c>
    </row>
    <row r="74" spans="1:6" x14ac:dyDescent="0.2">
      <c r="A74" s="63">
        <v>7.1</v>
      </c>
      <c r="B74" s="55" t="s">
        <v>81</v>
      </c>
      <c r="C74" s="50"/>
      <c r="D74" s="50"/>
      <c r="E74" s="50"/>
      <c r="F74" s="50"/>
    </row>
    <row r="75" spans="1:6" x14ac:dyDescent="0.2">
      <c r="A75" s="63">
        <v>7.2</v>
      </c>
      <c r="B75" s="55" t="s">
        <v>82</v>
      </c>
      <c r="C75" s="50"/>
      <c r="D75" s="50"/>
      <c r="E75" s="50"/>
      <c r="F75" s="50"/>
    </row>
    <row r="76" spans="1:6" x14ac:dyDescent="0.2">
      <c r="A76" s="64">
        <v>7.3</v>
      </c>
      <c r="B76" s="52" t="s">
        <v>83</v>
      </c>
      <c r="C76" s="50"/>
      <c r="D76" s="50"/>
      <c r="E76" s="50"/>
      <c r="F76" s="50"/>
    </row>
    <row r="77" spans="1:6" x14ac:dyDescent="0.2">
      <c r="A77" s="64">
        <v>7.4</v>
      </c>
      <c r="B77" s="52" t="s">
        <v>84</v>
      </c>
      <c r="C77" s="50"/>
      <c r="D77" s="50"/>
      <c r="E77" s="50"/>
      <c r="F77" s="50"/>
    </row>
    <row r="78" spans="1:6" x14ac:dyDescent="0.2">
      <c r="A78" s="64">
        <v>7.5</v>
      </c>
      <c r="B78" s="56" t="s">
        <v>85</v>
      </c>
      <c r="C78" s="50"/>
      <c r="D78" s="50"/>
      <c r="E78" s="50"/>
      <c r="F78" s="50"/>
    </row>
    <row r="79" spans="1:6" x14ac:dyDescent="0.2">
      <c r="A79" s="64">
        <v>7.6</v>
      </c>
      <c r="B79" s="56" t="s">
        <v>86</v>
      </c>
      <c r="C79" s="50"/>
      <c r="D79" s="50"/>
      <c r="E79" s="50"/>
      <c r="F79" s="50"/>
    </row>
    <row r="80" spans="1:6" ht="22.5" x14ac:dyDescent="0.2">
      <c r="A80" s="64">
        <v>7.7</v>
      </c>
      <c r="B80" s="53" t="s">
        <v>87</v>
      </c>
      <c r="C80" s="50"/>
      <c r="D80" s="50"/>
      <c r="E80" s="50"/>
      <c r="F80" s="50"/>
    </row>
    <row r="81" spans="1:6" x14ac:dyDescent="0.2">
      <c r="A81" s="64">
        <v>7.8</v>
      </c>
      <c r="B81" s="56" t="s">
        <v>88</v>
      </c>
      <c r="C81" s="50"/>
      <c r="D81" s="50"/>
      <c r="E81" s="50"/>
      <c r="F81" s="50"/>
    </row>
    <row r="82" spans="1:6" ht="11.25" customHeight="1" x14ac:dyDescent="0.2">
      <c r="A82" s="65">
        <v>7.9</v>
      </c>
      <c r="B82" s="66" t="s">
        <v>89</v>
      </c>
      <c r="C82" s="51">
        <v>400</v>
      </c>
      <c r="D82" s="51">
        <v>400</v>
      </c>
      <c r="E82" s="51">
        <v>400</v>
      </c>
      <c r="F82" s="51">
        <v>1700</v>
      </c>
    </row>
    <row r="83" spans="1:6" x14ac:dyDescent="0.2">
      <c r="A83" s="62">
        <v>8</v>
      </c>
      <c r="B83" s="49" t="s">
        <v>224</v>
      </c>
      <c r="C83" s="50">
        <v>188.6</v>
      </c>
      <c r="D83" s="50">
        <v>188.6</v>
      </c>
      <c r="E83" s="50">
        <v>188.6</v>
      </c>
      <c r="F83" s="51">
        <v>800</v>
      </c>
    </row>
    <row r="84" spans="1:6" x14ac:dyDescent="0.2">
      <c r="A84" s="63">
        <v>8.1</v>
      </c>
      <c r="B84" s="55" t="s">
        <v>90</v>
      </c>
      <c r="C84" s="50"/>
      <c r="D84" s="50"/>
      <c r="E84" s="50"/>
      <c r="F84" s="50"/>
    </row>
    <row r="85" spans="1:6" x14ac:dyDescent="0.2">
      <c r="A85" s="63">
        <v>8.1999999999999993</v>
      </c>
      <c r="B85" s="55" t="s">
        <v>91</v>
      </c>
      <c r="C85" s="50"/>
      <c r="D85" s="50"/>
      <c r="E85" s="50"/>
      <c r="F85" s="50"/>
    </row>
    <row r="86" spans="1:6" x14ac:dyDescent="0.2">
      <c r="A86" s="61">
        <v>8.3000000000000007</v>
      </c>
      <c r="B86" s="53" t="s">
        <v>92</v>
      </c>
      <c r="C86" s="50"/>
      <c r="D86" s="50"/>
      <c r="E86" s="50"/>
      <c r="F86" s="50"/>
    </row>
    <row r="87" spans="1:6" x14ac:dyDescent="0.2">
      <c r="A87" s="63">
        <v>8.4</v>
      </c>
      <c r="B87" s="52" t="s">
        <v>93</v>
      </c>
      <c r="C87" s="50"/>
      <c r="D87" s="50"/>
      <c r="E87" s="50"/>
      <c r="F87" s="50"/>
    </row>
    <row r="88" spans="1:6" x14ac:dyDescent="0.2">
      <c r="A88" s="63">
        <v>8.5</v>
      </c>
      <c r="B88" s="52" t="s">
        <v>94</v>
      </c>
      <c r="C88" s="50"/>
      <c r="D88" s="50"/>
      <c r="E88" s="50"/>
      <c r="F88" s="50"/>
    </row>
    <row r="89" spans="1:6" x14ac:dyDescent="0.2">
      <c r="A89" s="61">
        <v>8.6</v>
      </c>
      <c r="B89" s="53" t="s">
        <v>95</v>
      </c>
      <c r="C89" s="50"/>
      <c r="D89" s="50"/>
      <c r="E89" s="50"/>
      <c r="F89" s="50"/>
    </row>
    <row r="90" spans="1:6" ht="11.25" customHeight="1" x14ac:dyDescent="0.2">
      <c r="A90" s="41">
        <v>8.6999999999999993</v>
      </c>
      <c r="B90" s="66" t="s">
        <v>96</v>
      </c>
      <c r="C90" s="50">
        <v>188.6</v>
      </c>
      <c r="D90" s="50">
        <v>188.6</v>
      </c>
      <c r="E90" s="50">
        <v>188.6</v>
      </c>
      <c r="F90" s="51">
        <v>800</v>
      </c>
    </row>
    <row r="91" spans="1:6" x14ac:dyDescent="0.2">
      <c r="A91" s="62">
        <v>9</v>
      </c>
      <c r="B91" s="49" t="s">
        <v>25</v>
      </c>
      <c r="C91" s="50"/>
      <c r="D91" s="50"/>
      <c r="E91" s="50"/>
      <c r="F91" s="50"/>
    </row>
    <row r="92" spans="1:6" x14ac:dyDescent="0.2">
      <c r="A92" s="63">
        <v>9.1</v>
      </c>
      <c r="B92" s="52" t="s">
        <v>97</v>
      </c>
      <c r="C92" s="50"/>
      <c r="D92" s="50"/>
      <c r="E92" s="50"/>
      <c r="F92" s="50"/>
    </row>
    <row r="93" spans="1:6" ht="22.5" x14ac:dyDescent="0.2">
      <c r="A93" s="63">
        <v>9.1999999999999993</v>
      </c>
      <c r="B93" s="52" t="s">
        <v>98</v>
      </c>
      <c r="C93" s="50"/>
      <c r="D93" s="50"/>
      <c r="E93" s="50"/>
      <c r="F93" s="50"/>
    </row>
    <row r="94" spans="1:6" x14ac:dyDescent="0.2">
      <c r="A94" s="63">
        <v>9.3000000000000007</v>
      </c>
      <c r="B94" s="53" t="s">
        <v>99</v>
      </c>
      <c r="C94" s="50"/>
      <c r="D94" s="50"/>
      <c r="E94" s="50"/>
      <c r="F94" s="50"/>
    </row>
    <row r="95" spans="1:6" x14ac:dyDescent="0.2">
      <c r="A95" s="63">
        <v>9.4</v>
      </c>
      <c r="B95" s="52" t="s">
        <v>100</v>
      </c>
      <c r="C95" s="50"/>
      <c r="D95" s="50"/>
      <c r="E95" s="50"/>
      <c r="F95" s="50"/>
    </row>
    <row r="96" spans="1:6" x14ac:dyDescent="0.2">
      <c r="A96" s="63">
        <v>9.5</v>
      </c>
      <c r="B96" s="52" t="s">
        <v>101</v>
      </c>
      <c r="C96" s="50"/>
      <c r="D96" s="50"/>
      <c r="E96" s="50"/>
      <c r="F96" s="50"/>
    </row>
    <row r="97" spans="1:6" x14ac:dyDescent="0.2">
      <c r="A97" s="63">
        <v>9.6</v>
      </c>
      <c r="B97" s="53" t="s">
        <v>102</v>
      </c>
      <c r="C97" s="50"/>
      <c r="D97" s="50"/>
      <c r="E97" s="50"/>
      <c r="F97" s="50"/>
    </row>
    <row r="98" spans="1:6" x14ac:dyDescent="0.2">
      <c r="A98" s="63">
        <v>9.6999999999999993</v>
      </c>
      <c r="B98" s="52" t="s">
        <v>103</v>
      </c>
      <c r="C98" s="50"/>
      <c r="D98" s="50"/>
      <c r="E98" s="50"/>
      <c r="F98" s="50"/>
    </row>
    <row r="99" spans="1:6" x14ac:dyDescent="0.2">
      <c r="A99" s="63">
        <v>9.8000000000000007</v>
      </c>
      <c r="B99" s="52" t="s">
        <v>104</v>
      </c>
      <c r="C99" s="50"/>
      <c r="D99" s="50"/>
      <c r="E99" s="50"/>
      <c r="F99" s="50"/>
    </row>
    <row r="100" spans="1:6" x14ac:dyDescent="0.2">
      <c r="A100" s="63">
        <v>9.9</v>
      </c>
      <c r="B100" s="53" t="s">
        <v>105</v>
      </c>
      <c r="C100" s="50"/>
      <c r="D100" s="50"/>
      <c r="E100" s="50"/>
      <c r="F100" s="50"/>
    </row>
    <row r="101" spans="1:6" ht="11.25" customHeight="1" x14ac:dyDescent="0.2">
      <c r="A101" s="67">
        <v>9.1</v>
      </c>
      <c r="B101" s="66" t="s">
        <v>106</v>
      </c>
      <c r="C101" s="50"/>
      <c r="D101" s="50"/>
      <c r="E101" s="50"/>
      <c r="F101" s="50"/>
    </row>
    <row r="102" spans="1:6" x14ac:dyDescent="0.2">
      <c r="A102" s="62">
        <v>10</v>
      </c>
      <c r="B102" s="49" t="s">
        <v>225</v>
      </c>
      <c r="C102" s="50"/>
      <c r="D102" s="50"/>
      <c r="E102" s="50"/>
      <c r="F102" s="51">
        <v>5000</v>
      </c>
    </row>
    <row r="103" spans="1:6" x14ac:dyDescent="0.2">
      <c r="A103" s="63">
        <v>10.1</v>
      </c>
      <c r="B103" s="52" t="s">
        <v>107</v>
      </c>
      <c r="C103" s="50"/>
      <c r="D103" s="50"/>
      <c r="E103" s="50"/>
      <c r="F103" s="51"/>
    </row>
    <row r="104" spans="1:6" x14ac:dyDescent="0.2">
      <c r="A104" s="63">
        <v>10.199999999999999</v>
      </c>
      <c r="B104" s="55" t="s">
        <v>108</v>
      </c>
      <c r="C104" s="50"/>
      <c r="D104" s="50"/>
      <c r="E104" s="50"/>
      <c r="F104" s="51">
        <v>5000</v>
      </c>
    </row>
    <row r="105" spans="1:6" ht="11.25" customHeight="1" x14ac:dyDescent="0.2">
      <c r="A105" s="41">
        <v>10.3</v>
      </c>
      <c r="B105" s="66" t="s">
        <v>109</v>
      </c>
      <c r="C105" s="50"/>
      <c r="D105" s="50"/>
      <c r="E105" s="50"/>
      <c r="F105" s="50"/>
    </row>
    <row r="106" spans="1:6" x14ac:dyDescent="0.2">
      <c r="A106" s="62">
        <v>11</v>
      </c>
      <c r="B106" s="49" t="s">
        <v>226</v>
      </c>
      <c r="C106" s="50"/>
      <c r="D106" s="50"/>
      <c r="E106" s="50"/>
      <c r="F106" s="51">
        <v>3250</v>
      </c>
    </row>
    <row r="107" spans="1:6" ht="22.5" x14ac:dyDescent="0.2">
      <c r="A107" s="63">
        <v>11.1</v>
      </c>
      <c r="B107" s="60" t="s">
        <v>227</v>
      </c>
      <c r="C107" s="50"/>
      <c r="D107" s="50"/>
      <c r="E107" s="50"/>
      <c r="F107" s="50"/>
    </row>
    <row r="108" spans="1:6" x14ac:dyDescent="0.2">
      <c r="A108" s="63">
        <v>11.2</v>
      </c>
      <c r="B108" s="52" t="s">
        <v>110</v>
      </c>
      <c r="C108" s="50"/>
      <c r="D108" s="50"/>
      <c r="E108" s="50"/>
      <c r="F108" s="50"/>
    </row>
    <row r="109" spans="1:6" x14ac:dyDescent="0.2">
      <c r="A109" s="63">
        <v>11.3</v>
      </c>
      <c r="B109" s="60" t="s">
        <v>228</v>
      </c>
      <c r="C109" s="50"/>
      <c r="D109" s="50"/>
      <c r="E109" s="50"/>
      <c r="F109" s="50"/>
    </row>
    <row r="110" spans="1:6" ht="11.25" customHeight="1" x14ac:dyDescent="0.2">
      <c r="A110" s="41">
        <v>11.4</v>
      </c>
      <c r="B110" s="66" t="s">
        <v>111</v>
      </c>
      <c r="C110" s="50"/>
      <c r="D110" s="50"/>
      <c r="E110" s="50"/>
      <c r="F110" s="51">
        <v>3250</v>
      </c>
    </row>
    <row r="111" spans="1:6" x14ac:dyDescent="0.2">
      <c r="A111" s="62">
        <v>12</v>
      </c>
      <c r="B111" s="49" t="s">
        <v>229</v>
      </c>
      <c r="C111" s="51">
        <v>300</v>
      </c>
      <c r="D111" s="51">
        <v>500</v>
      </c>
      <c r="E111" s="51">
        <v>500</v>
      </c>
      <c r="F111" s="51">
        <v>4500</v>
      </c>
    </row>
    <row r="112" spans="1:6" x14ac:dyDescent="0.2">
      <c r="A112" s="63">
        <v>12.1</v>
      </c>
      <c r="B112" s="52" t="s">
        <v>112</v>
      </c>
      <c r="C112" s="50"/>
      <c r="D112" s="50"/>
      <c r="E112" s="50"/>
      <c r="F112" s="51">
        <v>1000</v>
      </c>
    </row>
    <row r="113" spans="1:6" x14ac:dyDescent="0.2">
      <c r="A113" s="63">
        <v>12.2</v>
      </c>
      <c r="B113" s="52" t="s">
        <v>113</v>
      </c>
      <c r="C113" s="51">
        <v>300</v>
      </c>
      <c r="D113" s="51">
        <v>500</v>
      </c>
      <c r="E113" s="51">
        <v>500</v>
      </c>
      <c r="F113" s="51">
        <v>3500</v>
      </c>
    </row>
    <row r="114" spans="1:6" x14ac:dyDescent="0.2">
      <c r="A114" s="63">
        <v>12.3</v>
      </c>
      <c r="B114" s="52" t="s">
        <v>114</v>
      </c>
      <c r="C114" s="50"/>
      <c r="D114" s="50"/>
      <c r="E114" s="50"/>
      <c r="F114" s="50"/>
    </row>
    <row r="115" spans="1:6" ht="11.25" customHeight="1" x14ac:dyDescent="0.2">
      <c r="A115" s="41">
        <v>12.4</v>
      </c>
      <c r="B115" s="66" t="s">
        <v>115</v>
      </c>
      <c r="C115" s="51">
        <v>300</v>
      </c>
      <c r="D115" s="51">
        <v>500</v>
      </c>
      <c r="E115" s="51">
        <v>500</v>
      </c>
      <c r="F115" s="51">
        <v>4500</v>
      </c>
    </row>
    <row r="116" spans="1:6" x14ac:dyDescent="0.2">
      <c r="A116" s="62">
        <v>13</v>
      </c>
      <c r="B116" s="49" t="s">
        <v>230</v>
      </c>
      <c r="C116" s="50">
        <v>1852.6</v>
      </c>
      <c r="D116" s="50">
        <v>2083.5</v>
      </c>
      <c r="E116" s="50">
        <v>2083.5</v>
      </c>
      <c r="F116" s="51">
        <v>3700</v>
      </c>
    </row>
    <row r="117" spans="1:6" x14ac:dyDescent="0.2">
      <c r="A117" s="63">
        <v>13.1</v>
      </c>
      <c r="B117" s="52" t="s">
        <v>116</v>
      </c>
      <c r="C117" s="51">
        <v>300</v>
      </c>
      <c r="D117" s="51">
        <v>300</v>
      </c>
      <c r="E117" s="51">
        <v>300</v>
      </c>
      <c r="F117" s="51">
        <v>500</v>
      </c>
    </row>
    <row r="118" spans="1:6" x14ac:dyDescent="0.2">
      <c r="A118" s="63">
        <v>13.2</v>
      </c>
      <c r="B118" s="52" t="s">
        <v>117</v>
      </c>
      <c r="C118" s="50"/>
      <c r="D118" s="50"/>
      <c r="E118" s="50"/>
      <c r="F118" s="50"/>
    </row>
    <row r="119" spans="1:6" x14ac:dyDescent="0.2">
      <c r="A119" s="63">
        <v>13.3</v>
      </c>
      <c r="B119" s="52" t="s">
        <v>118</v>
      </c>
      <c r="C119" s="51">
        <v>340</v>
      </c>
      <c r="D119" s="51">
        <v>340</v>
      </c>
      <c r="E119" s="51">
        <v>340</v>
      </c>
      <c r="F119" s="51">
        <v>500</v>
      </c>
    </row>
    <row r="120" spans="1:6" x14ac:dyDescent="0.2">
      <c r="A120" s="63">
        <v>13.4</v>
      </c>
      <c r="B120" s="52" t="s">
        <v>119</v>
      </c>
      <c r="C120" s="50"/>
      <c r="D120" s="50"/>
      <c r="E120" s="50"/>
      <c r="F120" s="51"/>
    </row>
    <row r="121" spans="1:6" x14ac:dyDescent="0.2">
      <c r="A121" s="63">
        <v>13.5</v>
      </c>
      <c r="B121" s="52" t="s">
        <v>120</v>
      </c>
      <c r="C121" s="50"/>
      <c r="D121" s="50"/>
      <c r="E121" s="50"/>
      <c r="F121" s="51"/>
    </row>
    <row r="122" spans="1:6" x14ac:dyDescent="0.2">
      <c r="A122" s="63">
        <v>13.6</v>
      </c>
      <c r="B122" s="55" t="s">
        <v>231</v>
      </c>
      <c r="C122" s="51">
        <v>500</v>
      </c>
      <c r="D122" s="51">
        <v>500</v>
      </c>
      <c r="E122" s="51">
        <v>500</v>
      </c>
      <c r="F122" s="51">
        <v>500</v>
      </c>
    </row>
    <row r="123" spans="1:6" x14ac:dyDescent="0.2">
      <c r="A123" s="63">
        <v>13.7</v>
      </c>
      <c r="B123" s="55" t="s">
        <v>232</v>
      </c>
      <c r="C123" s="50">
        <v>642.6</v>
      </c>
      <c r="D123" s="50">
        <v>873.5</v>
      </c>
      <c r="E123" s="50">
        <v>873.5</v>
      </c>
      <c r="F123" s="51">
        <v>2000</v>
      </c>
    </row>
    <row r="124" spans="1:6" x14ac:dyDescent="0.2">
      <c r="A124" s="63">
        <v>13.8</v>
      </c>
      <c r="B124" s="52" t="s">
        <v>121</v>
      </c>
      <c r="C124" s="51">
        <v>70</v>
      </c>
      <c r="D124" s="51">
        <v>70</v>
      </c>
      <c r="E124" s="51">
        <v>70</v>
      </c>
      <c r="F124" s="51">
        <v>200</v>
      </c>
    </row>
    <row r="125" spans="1:6" ht="11.25" customHeight="1" x14ac:dyDescent="0.2">
      <c r="A125" s="41">
        <v>13.9</v>
      </c>
      <c r="B125" s="66" t="s">
        <v>122</v>
      </c>
      <c r="C125" s="50">
        <v>1852.6</v>
      </c>
      <c r="D125" s="50">
        <v>2083.5</v>
      </c>
      <c r="E125" s="50">
        <v>2083.5</v>
      </c>
      <c r="F125" s="51">
        <v>3700</v>
      </c>
    </row>
    <row r="126" spans="1:6" x14ac:dyDescent="0.2">
      <c r="A126" s="62">
        <v>14</v>
      </c>
      <c r="B126" s="72" t="s">
        <v>233</v>
      </c>
      <c r="C126" s="50">
        <v>57072.7</v>
      </c>
      <c r="D126" s="51">
        <v>70000</v>
      </c>
      <c r="E126" s="51">
        <v>70000</v>
      </c>
      <c r="F126" s="68">
        <v>106001</v>
      </c>
    </row>
    <row r="127" spans="1:6" x14ac:dyDescent="0.2">
      <c r="A127" s="63">
        <v>14.1</v>
      </c>
      <c r="B127" s="52" t="s">
        <v>123</v>
      </c>
      <c r="C127" s="50"/>
      <c r="D127" s="50"/>
      <c r="E127" s="50"/>
      <c r="F127" s="68"/>
    </row>
    <row r="128" spans="1:6" x14ac:dyDescent="0.2">
      <c r="A128" s="63">
        <v>14.2</v>
      </c>
      <c r="B128" s="52" t="s">
        <v>124</v>
      </c>
      <c r="C128" s="50"/>
      <c r="D128" s="50"/>
      <c r="E128" s="50"/>
      <c r="F128" s="68"/>
    </row>
    <row r="129" spans="1:6" x14ac:dyDescent="0.2">
      <c r="A129" s="63">
        <v>14.3</v>
      </c>
      <c r="B129" s="52" t="s">
        <v>125</v>
      </c>
      <c r="C129" s="50"/>
      <c r="D129" s="50"/>
      <c r="E129" s="50"/>
      <c r="F129" s="68"/>
    </row>
    <row r="130" spans="1:6" x14ac:dyDescent="0.2">
      <c r="A130" s="63">
        <v>14.4</v>
      </c>
      <c r="B130" s="52" t="s">
        <v>84</v>
      </c>
      <c r="C130" s="50"/>
      <c r="D130" s="50"/>
      <c r="E130" s="50"/>
      <c r="F130" s="68"/>
    </row>
    <row r="131" spans="1:6" ht="11.25" customHeight="1" x14ac:dyDescent="0.2">
      <c r="A131" s="41">
        <v>14.5</v>
      </c>
      <c r="B131" s="66" t="s">
        <v>126</v>
      </c>
      <c r="C131" s="50">
        <v>57072.7</v>
      </c>
      <c r="D131" s="51">
        <v>70000</v>
      </c>
      <c r="E131" s="51">
        <v>70000</v>
      </c>
      <c r="F131" s="68">
        <v>106001</v>
      </c>
    </row>
    <row r="132" spans="1:6" x14ac:dyDescent="0.2">
      <c r="A132" s="62">
        <v>15</v>
      </c>
      <c r="B132" s="49" t="s">
        <v>234</v>
      </c>
      <c r="C132" s="50">
        <v>4705.3999999999996</v>
      </c>
      <c r="D132" s="50">
        <v>4705.6000000000004</v>
      </c>
      <c r="E132" s="50">
        <v>4705.6000000000004</v>
      </c>
      <c r="F132" s="50">
        <v>4705.6000000000004</v>
      </c>
    </row>
    <row r="133" spans="1:6" x14ac:dyDescent="0.2">
      <c r="A133" s="63">
        <v>15.1</v>
      </c>
      <c r="B133" s="52" t="s">
        <v>127</v>
      </c>
      <c r="C133" s="50"/>
      <c r="D133" s="50"/>
      <c r="E133" s="50"/>
      <c r="F133" s="50"/>
    </row>
    <row r="134" spans="1:6" x14ac:dyDescent="0.2">
      <c r="A134" s="63">
        <v>15.2</v>
      </c>
      <c r="B134" s="52" t="s">
        <v>128</v>
      </c>
      <c r="C134" s="50"/>
      <c r="D134" s="50"/>
      <c r="E134" s="50"/>
      <c r="F134" s="50"/>
    </row>
    <row r="135" spans="1:6" x14ac:dyDescent="0.2">
      <c r="A135" s="63">
        <v>15.3</v>
      </c>
      <c r="B135" s="52" t="s">
        <v>129</v>
      </c>
      <c r="C135" s="50"/>
      <c r="D135" s="50"/>
      <c r="E135" s="50"/>
      <c r="F135" s="50"/>
    </row>
    <row r="136" spans="1:6" ht="11.25" customHeight="1" x14ac:dyDescent="0.2">
      <c r="A136" s="41">
        <v>15.4</v>
      </c>
      <c r="B136" s="66" t="s">
        <v>130</v>
      </c>
      <c r="C136" s="50">
        <v>4705.3999999999996</v>
      </c>
      <c r="D136" s="50">
        <v>4705.6000000000004</v>
      </c>
      <c r="E136" s="51">
        <v>4705.6000000000004</v>
      </c>
      <c r="F136" s="51">
        <v>4705.6000000000004</v>
      </c>
    </row>
    <row r="137" spans="1:6" x14ac:dyDescent="0.2">
      <c r="A137" s="62">
        <v>16</v>
      </c>
      <c r="B137" s="49" t="s">
        <v>243</v>
      </c>
      <c r="C137" s="50"/>
      <c r="D137" s="50"/>
      <c r="E137" s="50"/>
      <c r="F137" s="50"/>
    </row>
    <row r="138" spans="1:6" x14ac:dyDescent="0.2">
      <c r="A138" s="63">
        <v>16.100000000000001</v>
      </c>
      <c r="B138" s="69" t="s">
        <v>235</v>
      </c>
      <c r="C138" s="50"/>
      <c r="D138" s="50"/>
      <c r="E138" s="50"/>
      <c r="F138" s="50"/>
    </row>
    <row r="139" spans="1:6" x14ac:dyDescent="0.2">
      <c r="A139" s="63">
        <v>16.2</v>
      </c>
      <c r="B139" s="69" t="s">
        <v>236</v>
      </c>
      <c r="C139" s="50"/>
      <c r="D139" s="50"/>
      <c r="E139" s="50"/>
      <c r="F139" s="50"/>
    </row>
    <row r="140" spans="1:6" ht="11.25" customHeight="1" x14ac:dyDescent="0.2">
      <c r="A140" s="41">
        <v>16.3</v>
      </c>
      <c r="B140" s="66" t="s">
        <v>237</v>
      </c>
      <c r="C140" s="50"/>
      <c r="D140" s="50"/>
      <c r="E140" s="50"/>
      <c r="F140" s="50"/>
    </row>
    <row r="141" spans="1:6" x14ac:dyDescent="0.2">
      <c r="A141" s="62">
        <v>17</v>
      </c>
      <c r="B141" s="49" t="s">
        <v>244</v>
      </c>
      <c r="C141" s="50"/>
      <c r="D141" s="50"/>
      <c r="E141" s="50"/>
      <c r="F141" s="50"/>
    </row>
    <row r="142" spans="1:6" x14ac:dyDescent="0.2">
      <c r="A142" s="63">
        <v>17.100000000000001</v>
      </c>
      <c r="B142" s="69" t="s">
        <v>238</v>
      </c>
      <c r="C142" s="50"/>
      <c r="D142" s="50"/>
      <c r="E142" s="50"/>
      <c r="F142" s="50"/>
    </row>
    <row r="143" spans="1:6" x14ac:dyDescent="0.2">
      <c r="A143" s="62">
        <v>18</v>
      </c>
      <c r="B143" s="49" t="s">
        <v>245</v>
      </c>
      <c r="C143" s="50"/>
      <c r="D143" s="51">
        <v>900</v>
      </c>
      <c r="E143" s="51">
        <v>900</v>
      </c>
      <c r="F143" s="51">
        <v>2000</v>
      </c>
    </row>
    <row r="144" spans="1:6" x14ac:dyDescent="0.2">
      <c r="A144" s="63">
        <v>18.100000000000001</v>
      </c>
      <c r="B144" s="69" t="s">
        <v>239</v>
      </c>
      <c r="C144" s="50"/>
      <c r="D144" s="51"/>
      <c r="E144" s="51"/>
      <c r="F144" s="51"/>
    </row>
    <row r="145" spans="1:6" x14ac:dyDescent="0.2">
      <c r="A145" s="63">
        <v>18.2</v>
      </c>
      <c r="B145" s="69" t="s">
        <v>240</v>
      </c>
      <c r="C145" s="50"/>
      <c r="D145" s="51"/>
      <c r="E145" s="51"/>
      <c r="F145" s="51"/>
    </row>
    <row r="146" spans="1:6" x14ac:dyDescent="0.2">
      <c r="A146" s="61">
        <v>18.3</v>
      </c>
      <c r="B146" s="54" t="s">
        <v>241</v>
      </c>
      <c r="C146" s="50"/>
      <c r="D146" s="51">
        <v>900</v>
      </c>
      <c r="E146" s="51">
        <v>900</v>
      </c>
      <c r="F146" s="51">
        <v>2000</v>
      </c>
    </row>
    <row r="147" spans="1:6" x14ac:dyDescent="0.2">
      <c r="A147" s="62">
        <v>19</v>
      </c>
      <c r="B147" s="49" t="s">
        <v>242</v>
      </c>
      <c r="C147" s="51">
        <v>556</v>
      </c>
      <c r="D147" s="50">
        <v>601.29999999999995</v>
      </c>
      <c r="E147" s="50">
        <v>601.29999999999995</v>
      </c>
      <c r="F147" s="51">
        <v>3800</v>
      </c>
    </row>
    <row r="148" spans="1:6" x14ac:dyDescent="0.2">
      <c r="A148" s="63">
        <v>19.100000000000001</v>
      </c>
      <c r="B148" s="52" t="s">
        <v>131</v>
      </c>
      <c r="C148" s="50"/>
      <c r="D148" s="50"/>
      <c r="E148" s="50"/>
      <c r="F148" s="51"/>
    </row>
    <row r="149" spans="1:6" x14ac:dyDescent="0.2">
      <c r="A149" s="63">
        <v>19.2</v>
      </c>
      <c r="B149" s="52" t="s">
        <v>132</v>
      </c>
      <c r="C149" s="50"/>
      <c r="D149" s="50"/>
      <c r="E149" s="50"/>
      <c r="F149" s="51"/>
    </row>
    <row r="150" spans="1:6" x14ac:dyDescent="0.2">
      <c r="A150" s="63">
        <v>19.3</v>
      </c>
      <c r="B150" s="52" t="s">
        <v>133</v>
      </c>
      <c r="C150" s="50"/>
      <c r="D150" s="50"/>
      <c r="E150" s="50"/>
      <c r="F150" s="51"/>
    </row>
    <row r="151" spans="1:6" x14ac:dyDescent="0.2">
      <c r="A151" s="61">
        <v>19.399999999999999</v>
      </c>
      <c r="B151" s="53" t="s">
        <v>134</v>
      </c>
      <c r="C151" s="51">
        <v>556</v>
      </c>
      <c r="D151" s="50">
        <v>601.29999999999995</v>
      </c>
      <c r="E151" s="50">
        <v>601.29999999999995</v>
      </c>
      <c r="F151" s="51">
        <v>3800</v>
      </c>
    </row>
    <row r="152" spans="1:6" x14ac:dyDescent="0.2">
      <c r="A152" s="73">
        <v>19.5</v>
      </c>
      <c r="B152" s="70" t="s">
        <v>135</v>
      </c>
      <c r="C152" s="50"/>
      <c r="D152" s="50"/>
      <c r="E152" s="50"/>
      <c r="F152" s="50"/>
    </row>
    <row r="153" spans="1:6" ht="11.25" customHeight="1" x14ac:dyDescent="0.2">
      <c r="A153" s="41">
        <v>19.600000000000001</v>
      </c>
      <c r="B153" s="66" t="s">
        <v>136</v>
      </c>
      <c r="C153" s="51">
        <v>556</v>
      </c>
      <c r="D153" s="50"/>
      <c r="E153" s="50"/>
      <c r="F153" s="50"/>
    </row>
    <row r="154" spans="1:6" x14ac:dyDescent="0.2">
      <c r="A154" s="71" t="s">
        <v>246</v>
      </c>
      <c r="B154" s="71"/>
      <c r="C154" s="50">
        <v>73739.399999999994</v>
      </c>
      <c r="D154" s="50">
        <v>90139.9</v>
      </c>
      <c r="E154" s="50">
        <v>90139.9</v>
      </c>
      <c r="F154" s="51">
        <f>F7+F25+F44+F73+F83+F102+F106+F111+F116+F126+F132+F143+F147</f>
        <v>155335.6</v>
      </c>
    </row>
  </sheetData>
  <mergeCells count="7">
    <mergeCell ref="A2:F2"/>
    <mergeCell ref="A154:B154"/>
    <mergeCell ref="F5:F6"/>
    <mergeCell ref="D5:E5"/>
    <mergeCell ref="A5:A6"/>
    <mergeCell ref="B5:B6"/>
    <mergeCell ref="C5:C6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Товчоо</vt:lpstr>
      <vt:lpstr>цалин</vt:lpstr>
      <vt:lpstr>унаа хоол</vt:lpstr>
      <vt:lpstr>задаргаа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2014-08-31T06:35:40Z</dcterms:modified>
</cp:coreProperties>
</file>